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5\"/>
    </mc:Choice>
  </mc:AlternateContent>
  <bookViews>
    <workbookView xWindow="0" yWindow="0" windowWidth="19200" windowHeight="11655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AJ41" i="1" l="1"/>
  <c r="AJ53" i="1" s="1"/>
  <c r="AJ35" i="1"/>
  <c r="AJ36" i="1"/>
  <c r="AJ37" i="1"/>
  <c r="AJ38" i="1"/>
  <c r="AJ39" i="1"/>
  <c r="AJ40" i="1"/>
  <c r="AJ43" i="1"/>
  <c r="AJ44" i="1"/>
  <c r="AJ45" i="1"/>
  <c r="AJ46" i="1"/>
  <c r="AJ47" i="1"/>
  <c r="AJ48" i="1"/>
  <c r="AJ49" i="1"/>
  <c r="AJ50" i="1"/>
  <c r="AJ51" i="1"/>
  <c r="AJ52" i="1"/>
  <c r="AJ22" i="1" l="1"/>
  <c r="P53" i="1" l="1"/>
  <c r="P23" i="1" s="1"/>
  <c r="AC53" i="1" l="1"/>
  <c r="AC23" i="1" s="1"/>
  <c r="AD53" i="1"/>
  <c r="AD23" i="1" s="1"/>
  <c r="AE53" i="1"/>
  <c r="AE23" i="1" s="1"/>
  <c r="AF53" i="1"/>
  <c r="AF22" i="1" s="1"/>
  <c r="AG53" i="1"/>
  <c r="AG22" i="1" s="1"/>
  <c r="AI46" i="1" l="1"/>
  <c r="AI45" i="1"/>
  <c r="AH53" i="1" l="1"/>
  <c r="AH22" i="1" s="1"/>
  <c r="I37" i="1" l="1"/>
  <c r="I38" i="1"/>
  <c r="I40" i="1"/>
  <c r="AB53" i="1" l="1"/>
  <c r="AB23" i="1" s="1"/>
  <c r="AA53" i="1"/>
  <c r="AA23" i="1" s="1"/>
  <c r="O53" i="1" l="1"/>
  <c r="O23" i="1" s="1"/>
  <c r="AI30" i="1" l="1"/>
  <c r="AJ30" i="1" s="1"/>
  <c r="AI52" i="1"/>
  <c r="AI51" i="1"/>
  <c r="AI50" i="1"/>
  <c r="AI49" i="1"/>
  <c r="AI48" i="1"/>
  <c r="AI47" i="1"/>
  <c r="AI44" i="1"/>
  <c r="AI43" i="1"/>
  <c r="AI41" i="1"/>
  <c r="AI40" i="1"/>
  <c r="AI39" i="1"/>
  <c r="AI38" i="1"/>
  <c r="AI37" i="1"/>
  <c r="AI36" i="1"/>
  <c r="AI35" i="1"/>
  <c r="AI34" i="1"/>
  <c r="AI33" i="1"/>
  <c r="AI32" i="1"/>
  <c r="AI31" i="1"/>
  <c r="AI29" i="1"/>
  <c r="AI28" i="1"/>
  <c r="AI27" i="1"/>
  <c r="AI26" i="1"/>
  <c r="AI21" i="1"/>
  <c r="AI53" i="1" l="1"/>
  <c r="Z53" i="1"/>
  <c r="Z23" i="1" s="1"/>
  <c r="Y53" i="1"/>
  <c r="Y23" i="1" s="1"/>
  <c r="X53" i="1"/>
  <c r="X23" i="1" s="1"/>
  <c r="W53" i="1"/>
  <c r="W23" i="1" s="1"/>
  <c r="V53" i="1"/>
  <c r="V23" i="1" s="1"/>
  <c r="U53" i="1"/>
  <c r="U23" i="1" s="1"/>
  <c r="T53" i="1"/>
  <c r="T23" i="1" s="1"/>
  <c r="S53" i="1"/>
  <c r="S23" i="1" s="1"/>
  <c r="R53" i="1"/>
  <c r="R23" i="1" s="1"/>
  <c r="Q53" i="1"/>
  <c r="Q23" i="1" s="1"/>
  <c r="N53" i="1"/>
  <c r="N23" i="1" s="1"/>
  <c r="K53" i="1"/>
  <c r="K23" i="1" s="1"/>
  <c r="AI11" i="1"/>
  <c r="AG45" i="2"/>
  <c r="AF45" i="2"/>
  <c r="AE45" i="2"/>
  <c r="AD45" i="2"/>
  <c r="AC45" i="2"/>
  <c r="AB45" i="2"/>
  <c r="Y45" i="2"/>
  <c r="X45" i="2"/>
  <c r="W45" i="2"/>
  <c r="V45" i="2"/>
  <c r="U45" i="2"/>
  <c r="U18" i="2" s="1"/>
  <c r="T45" i="2"/>
  <c r="S45" i="2"/>
  <c r="S18" i="2" s="1"/>
  <c r="R45" i="2"/>
  <c r="Q45" i="2"/>
  <c r="Q18" i="2" s="1"/>
  <c r="P45" i="2"/>
  <c r="P18" i="2" s="1"/>
  <c r="O45" i="2"/>
  <c r="N45" i="2"/>
  <c r="N18" i="2" s="1"/>
  <c r="M45" i="2"/>
  <c r="L45" i="2"/>
  <c r="K45" i="2"/>
  <c r="J45" i="2"/>
  <c r="J18" i="2" s="1"/>
  <c r="I45" i="2"/>
  <c r="H45" i="2"/>
  <c r="G45" i="2"/>
  <c r="E45" i="2"/>
  <c r="D45" i="2"/>
  <c r="C45" i="2"/>
  <c r="AH44" i="2"/>
  <c r="Z44" i="2"/>
  <c r="F44" i="2"/>
  <c r="AA44" i="2" s="1"/>
  <c r="AH43" i="2"/>
  <c r="Z43" i="2"/>
  <c r="F43" i="2"/>
  <c r="AH42" i="2"/>
  <c r="Z42" i="2"/>
  <c r="F42" i="2"/>
  <c r="AH41" i="2"/>
  <c r="Z41" i="2"/>
  <c r="F41" i="2"/>
  <c r="AH40" i="2"/>
  <c r="Z40" i="2"/>
  <c r="F40" i="2"/>
  <c r="AH39" i="2"/>
  <c r="Z39" i="2"/>
  <c r="AA39" i="2" s="1"/>
  <c r="AH38" i="2"/>
  <c r="Z38" i="2"/>
  <c r="F38" i="2"/>
  <c r="AH37" i="2"/>
  <c r="Z37" i="2"/>
  <c r="F37" i="2"/>
  <c r="Z36" i="2"/>
  <c r="AA36" i="2" s="1"/>
  <c r="AH35" i="2"/>
  <c r="Z35" i="2"/>
  <c r="F35" i="2"/>
  <c r="AH34" i="2"/>
  <c r="Z34" i="2"/>
  <c r="F34" i="2"/>
  <c r="Z33" i="2"/>
  <c r="AA33" i="2" s="1"/>
  <c r="AH32" i="2"/>
  <c r="Z32" i="2"/>
  <c r="F32" i="2"/>
  <c r="AH31" i="2"/>
  <c r="Z31" i="2"/>
  <c r="F31" i="2"/>
  <c r="Z30" i="2"/>
  <c r="AA30" i="2" s="1"/>
  <c r="AH29" i="2"/>
  <c r="Z29" i="2"/>
  <c r="F29" i="2"/>
  <c r="AH28" i="2"/>
  <c r="Z28" i="2"/>
  <c r="F28" i="2"/>
  <c r="AH27" i="2"/>
  <c r="Z27" i="2"/>
  <c r="F27" i="2"/>
  <c r="AH26" i="2"/>
  <c r="Z26" i="2"/>
  <c r="F26" i="2"/>
  <c r="AH25" i="2"/>
  <c r="Z25" i="2"/>
  <c r="F25" i="2"/>
  <c r="AH24" i="2"/>
  <c r="Z24" i="2"/>
  <c r="F24" i="2"/>
  <c r="AH23" i="2"/>
  <c r="Z23" i="2"/>
  <c r="F23" i="2"/>
  <c r="AH22" i="2"/>
  <c r="Z22" i="2"/>
  <c r="F22" i="2"/>
  <c r="AG18" i="2"/>
  <c r="AF18" i="2"/>
  <c r="AE18" i="2"/>
  <c r="AD18" i="2"/>
  <c r="AC18" i="2"/>
  <c r="AB18" i="2"/>
  <c r="Y18" i="2"/>
  <c r="X18" i="2"/>
  <c r="W18" i="2"/>
  <c r="V18" i="2"/>
  <c r="T18" i="2"/>
  <c r="O18" i="2"/>
  <c r="M18" i="2"/>
  <c r="L18" i="2"/>
  <c r="K18" i="2"/>
  <c r="H18" i="2"/>
  <c r="G18" i="2"/>
  <c r="E18" i="2"/>
  <c r="D18" i="2"/>
  <c r="C18" i="2"/>
  <c r="AM17" i="2"/>
  <c r="AH17" i="2"/>
  <c r="Z17" i="2"/>
  <c r="AA17" i="2" s="1"/>
  <c r="AH16" i="2"/>
  <c r="Z16" i="2"/>
  <c r="F16" i="2"/>
  <c r="AH15" i="2"/>
  <c r="Z15" i="2"/>
  <c r="F15" i="2"/>
  <c r="AH14" i="2"/>
  <c r="Z14" i="2"/>
  <c r="F14" i="2"/>
  <c r="AH13" i="2"/>
  <c r="Z13" i="2"/>
  <c r="F13" i="2"/>
  <c r="AH12" i="2"/>
  <c r="Z12" i="2"/>
  <c r="F12" i="2"/>
  <c r="AA12" i="2" s="1"/>
  <c r="AH11" i="2"/>
  <c r="Z11" i="2"/>
  <c r="F11" i="2"/>
  <c r="AH10" i="2"/>
  <c r="Z10" i="2"/>
  <c r="F10" i="2"/>
  <c r="AA10" i="2" s="1"/>
  <c r="AH9" i="2"/>
  <c r="Z9" i="2"/>
  <c r="F9" i="2"/>
  <c r="AH8" i="2"/>
  <c r="Z8" i="2"/>
  <c r="F8" i="2"/>
  <c r="Z7" i="2"/>
  <c r="AA7" i="2" s="1"/>
  <c r="AH6" i="2"/>
  <c r="Z6" i="2"/>
  <c r="F6" i="2"/>
  <c r="AH5" i="2"/>
  <c r="Z5" i="2"/>
  <c r="F5" i="2"/>
  <c r="AJ23" i="1" l="1"/>
  <c r="AA14" i="2"/>
  <c r="AH18" i="2"/>
  <c r="F45" i="2"/>
  <c r="AA24" i="2"/>
  <c r="AA38" i="2"/>
  <c r="AA41" i="2"/>
  <c r="AA43" i="2"/>
  <c r="AH45" i="2"/>
  <c r="AA42" i="2"/>
  <c r="AA34" i="2"/>
  <c r="AA16" i="2"/>
  <c r="AA32" i="2"/>
  <c r="AA8" i="2"/>
  <c r="AA26" i="2"/>
  <c r="AA28" i="2"/>
  <c r="Z18" i="2"/>
  <c r="AM18" i="2" s="1"/>
  <c r="AA5" i="2"/>
  <c r="AA6" i="2"/>
  <c r="AA9" i="2"/>
  <c r="AA11" i="2"/>
  <c r="AA13" i="2"/>
  <c r="AA15" i="2"/>
  <c r="Z46" i="2"/>
  <c r="AA23" i="2"/>
  <c r="AA25" i="2"/>
  <c r="AA27" i="2"/>
  <c r="AA29" i="2"/>
  <c r="AA31" i="2"/>
  <c r="AA35" i="2"/>
  <c r="AA37" i="2"/>
  <c r="AA40" i="2"/>
  <c r="Z45" i="2"/>
  <c r="AA46" i="2" s="1"/>
  <c r="AM13" i="2"/>
  <c r="F18" i="2"/>
  <c r="AA22" i="2"/>
  <c r="AJ11" i="1"/>
  <c r="AJ21" i="1"/>
  <c r="I27" i="1"/>
  <c r="AJ27" i="1" s="1"/>
  <c r="I28" i="1"/>
  <c r="AJ28" i="1" s="1"/>
  <c r="I29" i="1"/>
  <c r="AJ29" i="1" s="1"/>
  <c r="I31" i="1"/>
  <c r="AJ31" i="1" s="1"/>
  <c r="I32" i="1"/>
  <c r="AJ32" i="1" s="1"/>
  <c r="I33" i="1"/>
  <c r="AJ33" i="1" s="1"/>
  <c r="I34" i="1"/>
  <c r="AJ34" i="1" s="1"/>
  <c r="I36" i="1"/>
  <c r="I43" i="1"/>
  <c r="I44" i="1"/>
  <c r="I48" i="1"/>
  <c r="I49" i="1"/>
  <c r="I50" i="1"/>
  <c r="I51" i="1"/>
  <c r="I52" i="1"/>
  <c r="I26" i="1"/>
  <c r="AJ26" i="1" s="1"/>
  <c r="I10" i="1"/>
  <c r="AI10" i="1" s="1"/>
  <c r="AJ10" i="1" s="1"/>
  <c r="I12" i="1"/>
  <c r="AI12" i="1" s="1"/>
  <c r="I13" i="1"/>
  <c r="I14" i="1"/>
  <c r="AI14" i="1" s="1"/>
  <c r="I15" i="1"/>
  <c r="AI15" i="1" s="1"/>
  <c r="I16" i="1"/>
  <c r="AI16" i="1" s="1"/>
  <c r="I17" i="1"/>
  <c r="AI17" i="1" s="1"/>
  <c r="AJ17" i="1" s="1"/>
  <c r="I18" i="1"/>
  <c r="AI18" i="1" s="1"/>
  <c r="I19" i="1"/>
  <c r="AI19" i="1" s="1"/>
  <c r="AJ19" i="1" s="1"/>
  <c r="I20" i="1"/>
  <c r="AI20" i="1" s="1"/>
  <c r="I9" i="1"/>
  <c r="AI9" i="1" s="1"/>
  <c r="AJ9" i="1" s="1"/>
  <c r="F53" i="1"/>
  <c r="F22" i="1" s="1"/>
  <c r="M53" i="1"/>
  <c r="M23" i="1" s="1"/>
  <c r="L53" i="1"/>
  <c r="L22" i="1" s="1"/>
  <c r="H53" i="1"/>
  <c r="H22" i="1" s="1"/>
  <c r="G53" i="1"/>
  <c r="G22" i="1" s="1"/>
  <c r="J53" i="1"/>
  <c r="J22" i="1" s="1"/>
  <c r="I53" i="1" l="1"/>
  <c r="I22" i="1"/>
  <c r="AJ15" i="1"/>
  <c r="AJ18" i="1"/>
  <c r="AJ20" i="1"/>
  <c r="AJ12" i="1"/>
  <c r="AJ14" i="1"/>
  <c r="AJ16" i="1"/>
  <c r="AA18" i="2"/>
  <c r="Z21" i="2" s="1"/>
  <c r="AA45" i="2"/>
  <c r="AA47" i="2" s="1"/>
  <c r="AI13" i="1" l="1"/>
  <c r="AJ13" i="1" s="1"/>
  <c r="AI22" i="1"/>
</calcChain>
</file>

<file path=xl/sharedStrings.xml><?xml version="1.0" encoding="utf-8"?>
<sst xmlns="http://schemas.openxmlformats.org/spreadsheetml/2006/main" count="85" uniqueCount="55">
  <si>
    <t>§§</t>
  </si>
  <si>
    <t>ПРОГРАМА</t>
  </si>
  <si>
    <t>ОПРР</t>
  </si>
  <si>
    <t>ОПЧР</t>
  </si>
  <si>
    <t>ОБЩО</t>
  </si>
  <si>
    <t>ВСИЧКО</t>
  </si>
  <si>
    <t>НФ</t>
  </si>
  <si>
    <t>РА</t>
  </si>
  <si>
    <t>Витина</t>
  </si>
  <si>
    <t>Дейност</t>
  </si>
  <si>
    <t>ОПОС 603</t>
  </si>
  <si>
    <t>ОПАК 122</t>
  </si>
  <si>
    <t>Спортни</t>
  </si>
  <si>
    <t>Общ.</t>
  </si>
  <si>
    <t>СОУ Р-м</t>
  </si>
  <si>
    <t>съоръж. 501328</t>
  </si>
  <si>
    <t>еф.адм. 501332  и 98</t>
  </si>
  <si>
    <t>501330  пътища</t>
  </si>
  <si>
    <t>501333 и 99</t>
  </si>
  <si>
    <t xml:space="preserve">  </t>
  </si>
  <si>
    <t>Пловдивци - МОЧУРА</t>
  </si>
  <si>
    <t>ГРЪЦКА</t>
  </si>
  <si>
    <t>дог 21</t>
  </si>
  <si>
    <t xml:space="preserve">Приеми ме </t>
  </si>
  <si>
    <t>Топъл обяд</t>
  </si>
  <si>
    <t xml:space="preserve"> Работа</t>
  </si>
  <si>
    <t xml:space="preserve">проект </t>
  </si>
  <si>
    <t>Път SML</t>
  </si>
  <si>
    <t>ОЗ  - 16</t>
  </si>
  <si>
    <t>ОЗМ  - 17</t>
  </si>
  <si>
    <t>ОЗМ  - 18</t>
  </si>
  <si>
    <t>ОБЩА 2017</t>
  </si>
  <si>
    <t>БПФ 24</t>
  </si>
  <si>
    <t>ОЗ 23</t>
  </si>
  <si>
    <t>СУ РУДОЗЕМ</t>
  </si>
  <si>
    <t xml:space="preserve">ОБРАЗОВАНИЕ </t>
  </si>
  <si>
    <t>ЕЛХОВЕЦ</t>
  </si>
  <si>
    <t>ЧЕПИНЦИ</t>
  </si>
  <si>
    <t>патр- 27</t>
  </si>
  <si>
    <t>проект ОЗМ  - 15</t>
  </si>
  <si>
    <t>проект 27</t>
  </si>
  <si>
    <t>Топъл обяд 2</t>
  </si>
  <si>
    <t>Грижа за дома</t>
  </si>
  <si>
    <t>Енергийна ефективност 389 дейност</t>
  </si>
  <si>
    <t>Опазв. На ОС и клим.</t>
  </si>
  <si>
    <t>ОБРАЗО- ВАНИЕ</t>
  </si>
  <si>
    <t>Ефективни политики  за добро управление</t>
  </si>
  <si>
    <t xml:space="preserve">Разчет за сметките  за средства от ЕС </t>
  </si>
  <si>
    <t>Приложение № 8</t>
  </si>
  <si>
    <t>Укрепване на общински капацитет</t>
  </si>
  <si>
    <t>СУ "Св.Св. Кирил и Методий" РУДОЗЕМ</t>
  </si>
  <si>
    <t>Проект УНСС</t>
  </si>
  <si>
    <t>АПДЗХНП</t>
  </si>
  <si>
    <t>ПОВИШАВАНЕ НА СЛУЖ. НА АСП</t>
  </si>
  <si>
    <t>ЕНЕРГИЙНА ЕФЕКТИВНОСТ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</si>
</sst>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.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7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color theme="1"/>
      <name val="Calibri"/>
      <family val="2"/>
      <charset val="204"/>
    </font>
    <font>
      <sz val="7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2" xfId="0" applyBorder="1"/>
    <xf numFmtId="0" fontId="0" fillId="0" borderId="3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2" fillId="3" borderId="7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0" xfId="0" applyFill="1"/>
    <xf numFmtId="0" fontId="0" fillId="2" borderId="1" xfId="0" applyFill="1" applyBorder="1"/>
    <xf numFmtId="0" fontId="2" fillId="2" borderId="1" xfId="0" applyFont="1" applyFill="1" applyBorder="1"/>
    <xf numFmtId="0" fontId="0" fillId="2" borderId="7" xfId="0" applyFill="1" applyBorder="1"/>
    <xf numFmtId="0" fontId="3" fillId="2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0" fillId="2" borderId="0" xfId="0" applyFill="1" applyAlignment="1">
      <alignment wrapText="1"/>
    </xf>
    <xf numFmtId="0" fontId="1" fillId="0" borderId="7" xfId="0" applyFont="1" applyFill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0" fillId="3" borderId="7" xfId="0" applyFill="1" applyBorder="1"/>
    <xf numFmtId="0" fontId="0" fillId="4" borderId="1" xfId="0" applyFill="1" applyBorder="1"/>
    <xf numFmtId="0" fontId="0" fillId="0" borderId="1" xfId="0" applyBorder="1" applyAlignment="1">
      <alignment horizontal="right"/>
    </xf>
    <xf numFmtId="17" fontId="0" fillId="0" borderId="7" xfId="0" applyNumberFormat="1" applyBorder="1"/>
    <xf numFmtId="164" fontId="2" fillId="5" borderId="2" xfId="0" applyNumberFormat="1" applyFont="1" applyFill="1" applyBorder="1" applyAlignment="1">
      <alignment wrapText="1"/>
    </xf>
    <xf numFmtId="0" fontId="3" fillId="5" borderId="3" xfId="0" applyFont="1" applyFill="1" applyBorder="1"/>
    <xf numFmtId="0" fontId="0" fillId="5" borderId="1" xfId="0" applyFill="1" applyBorder="1"/>
    <xf numFmtId="0" fontId="0" fillId="5" borderId="0" xfId="0" applyFill="1"/>
    <xf numFmtId="0" fontId="0" fillId="6" borderId="5" xfId="0" applyFill="1" applyBorder="1"/>
    <xf numFmtId="0" fontId="3" fillId="6" borderId="3" xfId="0" applyFont="1" applyFill="1" applyBorder="1"/>
    <xf numFmtId="0" fontId="0" fillId="6" borderId="1" xfId="0" applyFill="1" applyBorder="1"/>
    <xf numFmtId="0" fontId="0" fillId="6" borderId="0" xfId="0" applyFill="1"/>
    <xf numFmtId="3" fontId="3" fillId="6" borderId="3" xfId="0" applyNumberFormat="1" applyFont="1" applyFill="1" applyBorder="1" applyAlignment="1">
      <alignment wrapText="1"/>
    </xf>
    <xf numFmtId="0" fontId="6" fillId="4" borderId="1" xfId="0" applyFont="1" applyFill="1" applyBorder="1"/>
    <xf numFmtId="3" fontId="3" fillId="4" borderId="0" xfId="0" applyNumberFormat="1" applyFont="1" applyFill="1" applyAlignment="1">
      <alignment wrapText="1"/>
    </xf>
    <xf numFmtId="0" fontId="3" fillId="4" borderId="0" xfId="0" applyFont="1" applyFill="1"/>
    <xf numFmtId="0" fontId="0" fillId="4" borderId="0" xfId="0" applyFill="1"/>
    <xf numFmtId="0" fontId="2" fillId="4" borderId="1" xfId="0" applyFont="1" applyFill="1" applyBorder="1"/>
    <xf numFmtId="0" fontId="0" fillId="4" borderId="7" xfId="0" applyFill="1" applyBorder="1"/>
    <xf numFmtId="0" fontId="4" fillId="0" borderId="3" xfId="0" applyFont="1" applyBorder="1"/>
    <xf numFmtId="3" fontId="0" fillId="4" borderId="1" xfId="0" applyNumberFormat="1" applyFill="1" applyBorder="1"/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6" borderId="2" xfId="0" applyFont="1" applyFill="1" applyBorder="1" applyAlignment="1">
      <alignment horizontal="left" wrapText="1"/>
    </xf>
    <xf numFmtId="3" fontId="3" fillId="6" borderId="3" xfId="0" applyNumberFormat="1" applyFont="1" applyFill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7" fillId="4" borderId="1" xfId="0" applyFont="1" applyFill="1" applyBorder="1"/>
    <xf numFmtId="0" fontId="7" fillId="4" borderId="0" xfId="0" applyFont="1" applyFill="1"/>
    <xf numFmtId="0" fontId="6" fillId="4" borderId="0" xfId="0" applyFont="1" applyFill="1"/>
    <xf numFmtId="0" fontId="8" fillId="4" borderId="3" xfId="0" applyFont="1" applyFill="1" applyBorder="1"/>
    <xf numFmtId="3" fontId="7" fillId="4" borderId="1" xfId="0" applyNumberFormat="1" applyFont="1" applyFill="1" applyBorder="1"/>
    <xf numFmtId="3" fontId="6" fillId="4" borderId="1" xfId="0" applyNumberFormat="1" applyFont="1" applyFill="1" applyBorder="1"/>
    <xf numFmtId="3" fontId="8" fillId="4" borderId="3" xfId="0" applyNumberFormat="1" applyFont="1" applyFill="1" applyBorder="1"/>
    <xf numFmtId="3" fontId="7" fillId="4" borderId="0" xfId="0" applyNumberFormat="1" applyFont="1" applyFill="1"/>
    <xf numFmtId="3" fontId="8" fillId="4" borderId="0" xfId="0" applyNumberFormat="1" applyFont="1" applyFill="1"/>
    <xf numFmtId="3" fontId="6" fillId="4" borderId="0" xfId="0" applyNumberFormat="1" applyFont="1" applyFill="1"/>
    <xf numFmtId="3" fontId="0" fillId="4" borderId="1" xfId="0" applyNumberFormat="1" applyFont="1" applyFill="1" applyBorder="1"/>
    <xf numFmtId="3" fontId="0" fillId="4" borderId="0" xfId="0" applyNumberFormat="1" applyFont="1" applyFill="1"/>
    <xf numFmtId="0" fontId="0" fillId="4" borderId="0" xfId="0" applyFont="1" applyFill="1"/>
    <xf numFmtId="3" fontId="4" fillId="4" borderId="0" xfId="0" applyNumberFormat="1" applyFont="1" applyFill="1"/>
    <xf numFmtId="3" fontId="4" fillId="4" borderId="0" xfId="0" applyNumberFormat="1" applyFont="1" applyFill="1" applyAlignment="1">
      <alignment wrapText="1"/>
    </xf>
    <xf numFmtId="0" fontId="8" fillId="4" borderId="2" xfId="0" applyFont="1" applyFill="1" applyBorder="1"/>
    <xf numFmtId="0" fontId="7" fillId="4" borderId="2" xfId="0" applyFont="1" applyFill="1" applyBorder="1"/>
    <xf numFmtId="0" fontId="10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wrapText="1"/>
    </xf>
    <xf numFmtId="0" fontId="7" fillId="4" borderId="3" xfId="0" applyFont="1" applyFill="1" applyBorder="1"/>
    <xf numFmtId="3" fontId="4" fillId="4" borderId="3" xfId="0" applyNumberFormat="1" applyFont="1" applyFill="1" applyBorder="1" applyAlignment="1">
      <alignment wrapText="1"/>
    </xf>
    <xf numFmtId="3" fontId="4" fillId="4" borderId="3" xfId="0" applyNumberFormat="1" applyFont="1" applyFill="1" applyBorder="1"/>
    <xf numFmtId="0" fontId="7" fillId="4" borderId="0" xfId="0" applyFont="1" applyFill="1" applyAlignment="1">
      <alignment wrapText="1"/>
    </xf>
    <xf numFmtId="3" fontId="0" fillId="4" borderId="3" xfId="0" applyNumberFormat="1" applyFont="1" applyFill="1" applyBorder="1"/>
    <xf numFmtId="3" fontId="0" fillId="4" borderId="4" xfId="0" applyNumberFormat="1" applyFont="1" applyFill="1" applyBorder="1"/>
    <xf numFmtId="0" fontId="7" fillId="4" borderId="0" xfId="0" applyFont="1" applyFill="1" applyBorder="1"/>
    <xf numFmtId="3" fontId="7" fillId="4" borderId="0" xfId="0" applyNumberFormat="1" applyFont="1" applyFill="1" applyBorder="1"/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 vertical="top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wrapText="1"/>
    </xf>
    <xf numFmtId="3" fontId="10" fillId="4" borderId="0" xfId="0" applyNumberFormat="1" applyFont="1" applyFill="1" applyBorder="1" applyAlignment="1">
      <alignment horizontal="center"/>
    </xf>
    <xf numFmtId="3" fontId="8" fillId="4" borderId="0" xfId="0" applyNumberFormat="1" applyFont="1" applyFill="1" applyBorder="1" applyAlignment="1">
      <alignment horizontal="center"/>
    </xf>
    <xf numFmtId="3" fontId="8" fillId="4" borderId="0" xfId="0" applyNumberFormat="1" applyFont="1" applyFill="1" applyBorder="1" applyAlignment="1">
      <alignment horizontal="center" wrapText="1"/>
    </xf>
    <xf numFmtId="3" fontId="9" fillId="4" borderId="0" xfId="0" applyNumberFormat="1" applyFont="1" applyFill="1" applyBorder="1" applyAlignment="1">
      <alignment horizontal="center"/>
    </xf>
    <xf numFmtId="3" fontId="0" fillId="4" borderId="0" xfId="0" applyNumberFormat="1" applyFont="1" applyFill="1" applyBorder="1"/>
    <xf numFmtId="3" fontId="9" fillId="4" borderId="0" xfId="0" applyNumberFormat="1" applyFont="1" applyFill="1" applyBorder="1"/>
    <xf numFmtId="0" fontId="6" fillId="4" borderId="10" xfId="0" applyFont="1" applyFill="1" applyBorder="1"/>
    <xf numFmtId="0" fontId="7" fillId="4" borderId="11" xfId="0" applyFont="1" applyFill="1" applyBorder="1"/>
    <xf numFmtId="0" fontId="7" fillId="4" borderId="12" xfId="0" applyFont="1" applyFill="1" applyBorder="1"/>
    <xf numFmtId="0" fontId="6" fillId="4" borderId="12" xfId="0" applyFont="1" applyFill="1" applyBorder="1"/>
    <xf numFmtId="0" fontId="0" fillId="4" borderId="13" xfId="0" applyFont="1" applyFill="1" applyBorder="1"/>
    <xf numFmtId="0" fontId="12" fillId="4" borderId="14" xfId="0" applyFont="1" applyFill="1" applyBorder="1" applyAlignment="1">
      <alignment horizontal="center"/>
    </xf>
    <xf numFmtId="17" fontId="6" fillId="4" borderId="15" xfId="0" applyNumberFormat="1" applyFont="1" applyFill="1" applyBorder="1"/>
    <xf numFmtId="0" fontId="11" fillId="4" borderId="17" xfId="0" applyFont="1" applyFill="1" applyBorder="1" applyAlignment="1">
      <alignment wrapText="1"/>
    </xf>
    <xf numFmtId="3" fontId="12" fillId="4" borderId="18" xfId="0" applyNumberFormat="1" applyFont="1" applyFill="1" applyBorder="1" applyAlignment="1">
      <alignment horizontal="center"/>
    </xf>
    <xf numFmtId="0" fontId="6" fillId="4" borderId="19" xfId="0" applyFont="1" applyFill="1" applyBorder="1"/>
    <xf numFmtId="3" fontId="0" fillId="4" borderId="20" xfId="0" applyNumberFormat="1" applyFont="1" applyFill="1" applyBorder="1"/>
    <xf numFmtId="0" fontId="6" fillId="4" borderId="19" xfId="0" applyFont="1" applyFill="1" applyBorder="1" applyAlignment="1">
      <alignment horizontal="right"/>
    </xf>
    <xf numFmtId="0" fontId="6" fillId="4" borderId="21" xfId="0" applyFont="1" applyFill="1" applyBorder="1"/>
    <xf numFmtId="0" fontId="7" fillId="4" borderId="22" xfId="0" applyFont="1" applyFill="1" applyBorder="1"/>
    <xf numFmtId="3" fontId="6" fillId="4" borderId="22" xfId="0" applyNumberFormat="1" applyFont="1" applyFill="1" applyBorder="1"/>
    <xf numFmtId="3" fontId="7" fillId="4" borderId="22" xfId="0" applyNumberFormat="1" applyFont="1" applyFill="1" applyBorder="1"/>
    <xf numFmtId="3" fontId="0" fillId="4" borderId="22" xfId="0" applyNumberFormat="1" applyFont="1" applyFill="1" applyBorder="1"/>
    <xf numFmtId="3" fontId="0" fillId="4" borderId="23" xfId="0" applyNumberFormat="1" applyFont="1" applyFill="1" applyBorder="1"/>
    <xf numFmtId="0" fontId="6" fillId="4" borderId="0" xfId="0" applyFont="1" applyFill="1" applyBorder="1"/>
    <xf numFmtId="3" fontId="6" fillId="4" borderId="0" xfId="0" applyNumberFormat="1" applyFont="1" applyFill="1" applyBorder="1"/>
    <xf numFmtId="0" fontId="6" fillId="4" borderId="24" xfId="0" applyFont="1" applyFill="1" applyBorder="1"/>
    <xf numFmtId="0" fontId="7" fillId="4" borderId="25" xfId="0" applyFont="1" applyFill="1" applyBorder="1"/>
    <xf numFmtId="3" fontId="6" fillId="4" borderId="25" xfId="0" applyNumberFormat="1" applyFont="1" applyFill="1" applyBorder="1"/>
    <xf numFmtId="3" fontId="7" fillId="4" borderId="25" xfId="0" applyNumberFormat="1" applyFont="1" applyFill="1" applyBorder="1"/>
    <xf numFmtId="3" fontId="0" fillId="4" borderId="25" xfId="0" applyNumberFormat="1" applyFont="1" applyFill="1" applyBorder="1"/>
    <xf numFmtId="3" fontId="0" fillId="4" borderId="26" xfId="0" applyNumberFormat="1" applyFont="1" applyFill="1" applyBorder="1"/>
    <xf numFmtId="0" fontId="7" fillId="4" borderId="0" xfId="0" applyFont="1" applyFill="1" applyAlignment="1"/>
    <xf numFmtId="0" fontId="0" fillId="4" borderId="0" xfId="0" applyFont="1" applyFill="1" applyAlignment="1"/>
    <xf numFmtId="0" fontId="8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3" fillId="6" borderId="2" xfId="0" applyFont="1" applyFill="1" applyBorder="1" applyAlignment="1">
      <alignment horizontal="center" wrapText="1"/>
    </xf>
    <xf numFmtId="0" fontId="3" fillId="6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3" fillId="4" borderId="0" xfId="0" applyFont="1" applyFill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3"/>
  <sheetViews>
    <sheetView tabSelected="1" topLeftCell="D1" zoomScaleNormal="100" workbookViewId="0">
      <selection activeCell="AP7" sqref="AP7"/>
    </sheetView>
  </sheetViews>
  <sheetFormatPr defaultRowHeight="15" x14ac:dyDescent="0.25"/>
  <cols>
    <col min="1" max="3" width="9.140625" style="60" hidden="1" customWidth="1"/>
    <col min="4" max="4" width="3" style="60" customWidth="1"/>
    <col min="5" max="5" width="7.5703125" style="61" customWidth="1"/>
    <col min="6" max="6" width="11.140625" style="60" hidden="1" customWidth="1"/>
    <col min="7" max="7" width="7" style="60" hidden="1" customWidth="1"/>
    <col min="8" max="8" width="0.5703125" style="60" hidden="1" customWidth="1"/>
    <col min="9" max="9" width="6" style="60" hidden="1" customWidth="1"/>
    <col min="10" max="10" width="9.7109375" style="60" hidden="1" customWidth="1"/>
    <col min="11" max="11" width="8.42578125" style="61" customWidth="1"/>
    <col min="12" max="12" width="6.28515625" style="61" bestFit="1" customWidth="1"/>
    <col min="13" max="13" width="8.7109375" style="61" customWidth="1"/>
    <col min="14" max="14" width="13.85546875" style="61" customWidth="1"/>
    <col min="15" max="15" width="8.85546875" style="61" customWidth="1"/>
    <col min="16" max="16" width="9.5703125" style="61" customWidth="1"/>
    <col min="17" max="17" width="0.28515625" style="60" hidden="1" customWidth="1"/>
    <col min="18" max="18" width="7.42578125" style="60" hidden="1" customWidth="1"/>
    <col min="19" max="20" width="7.140625" style="60" hidden="1" customWidth="1"/>
    <col min="21" max="21" width="14.7109375" style="60" hidden="1" customWidth="1"/>
    <col min="22" max="22" width="9.42578125" style="60" hidden="1" customWidth="1"/>
    <col min="23" max="23" width="9.85546875" style="60" hidden="1" customWidth="1"/>
    <col min="24" max="24" width="7.140625" style="60" hidden="1" customWidth="1"/>
    <col min="25" max="25" width="9.42578125" style="61" customWidth="1"/>
    <col min="26" max="26" width="0.140625" style="60" customWidth="1"/>
    <col min="27" max="27" width="7.140625" style="60" hidden="1" customWidth="1"/>
    <col min="28" max="28" width="7.5703125" style="61" hidden="1" customWidth="1"/>
    <col min="29" max="29" width="7.140625" style="61" hidden="1" customWidth="1"/>
    <col min="30" max="30" width="14.140625" style="61" customWidth="1"/>
    <col min="31" max="31" width="14.28515625" style="61" customWidth="1"/>
    <col min="32" max="32" width="0.28515625" style="61" hidden="1" customWidth="1"/>
    <col min="33" max="33" width="11.140625" style="61" hidden="1" customWidth="1"/>
    <col min="34" max="34" width="9.7109375" style="60" hidden="1" customWidth="1"/>
    <col min="35" max="35" width="0.140625" style="71" customWidth="1"/>
    <col min="36" max="36" width="11.42578125" style="71" customWidth="1"/>
    <col min="37" max="37" width="12.140625" style="86" customWidth="1"/>
    <col min="38" max="38" width="10" style="84" customWidth="1"/>
    <col min="39" max="39" width="8" style="84" customWidth="1"/>
    <col min="40" max="40" width="8.85546875" style="84" customWidth="1"/>
    <col min="41" max="41" width="6.5703125" style="84" customWidth="1"/>
    <col min="42" max="42" width="10.42578125" style="84" customWidth="1"/>
    <col min="43" max="43" width="0.42578125" style="84" hidden="1" customWidth="1"/>
    <col min="44" max="46" width="9.140625" style="84" hidden="1" customWidth="1"/>
    <col min="47" max="49" width="9.140625" style="84"/>
    <col min="50" max="16384" width="9.140625" style="60"/>
  </cols>
  <sheetData>
    <row r="1" spans="1:50" x14ac:dyDescent="0.25">
      <c r="AE1" s="134" t="s">
        <v>48</v>
      </c>
      <c r="AF1" s="134"/>
      <c r="AG1" s="134"/>
      <c r="AH1" s="134"/>
      <c r="AI1" s="134"/>
      <c r="AJ1" s="134"/>
      <c r="AK1" s="127"/>
    </row>
    <row r="2" spans="1:50" x14ac:dyDescent="0.25">
      <c r="A2" s="139" t="s">
        <v>47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</row>
    <row r="4" spans="1:50" x14ac:dyDescent="0.25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</row>
    <row r="5" spans="1:50" ht="15.75" thickBot="1" x14ac:dyDescent="0.3"/>
    <row r="6" spans="1:50" x14ac:dyDescent="0.25">
      <c r="E6" s="100" t="s">
        <v>0</v>
      </c>
      <c r="F6" s="101" t="s">
        <v>1</v>
      </c>
      <c r="G6" s="102"/>
      <c r="H6" s="102"/>
      <c r="I6" s="102"/>
      <c r="J6" s="102"/>
      <c r="K6" s="103"/>
      <c r="L6" s="103"/>
      <c r="M6" s="103"/>
      <c r="N6" s="103"/>
      <c r="O6" s="103"/>
      <c r="P6" s="103"/>
      <c r="Q6" s="102"/>
      <c r="R6" s="102"/>
      <c r="S6" s="102"/>
      <c r="T6" s="102"/>
      <c r="U6" s="102"/>
      <c r="V6" s="102"/>
      <c r="W6" s="102"/>
      <c r="X6" s="102"/>
      <c r="Y6" s="103"/>
      <c r="Z6" s="102"/>
      <c r="AA6" s="102"/>
      <c r="AB6" s="103"/>
      <c r="AC6" s="103"/>
      <c r="AD6" s="103"/>
      <c r="AE6" s="103"/>
      <c r="AF6" s="103"/>
      <c r="AG6" s="103"/>
      <c r="AH6" s="102"/>
      <c r="AI6" s="104"/>
      <c r="AJ6" s="105"/>
      <c r="AK6" s="87"/>
      <c r="AL6" s="88"/>
      <c r="AM6" s="88"/>
      <c r="AN6" s="88"/>
      <c r="AO6" s="88"/>
      <c r="AP6" s="89"/>
    </row>
    <row r="7" spans="1:50" ht="105" customHeight="1" x14ac:dyDescent="0.25">
      <c r="E7" s="106"/>
      <c r="F7" s="74" t="s">
        <v>11</v>
      </c>
      <c r="G7" s="75" t="s">
        <v>2</v>
      </c>
      <c r="H7" s="74" t="s">
        <v>2</v>
      </c>
      <c r="I7" s="75" t="s">
        <v>2</v>
      </c>
      <c r="J7" s="74" t="s">
        <v>10</v>
      </c>
      <c r="K7" s="129" t="s">
        <v>51</v>
      </c>
      <c r="L7" s="129" t="s">
        <v>43</v>
      </c>
      <c r="M7" s="129" t="s">
        <v>41</v>
      </c>
      <c r="N7" s="129" t="s">
        <v>49</v>
      </c>
      <c r="O7" s="129" t="s">
        <v>42</v>
      </c>
      <c r="P7" s="129" t="s">
        <v>52</v>
      </c>
      <c r="Q7" s="128"/>
      <c r="R7" s="128" t="s">
        <v>26</v>
      </c>
      <c r="S7" s="128" t="s">
        <v>37</v>
      </c>
      <c r="T7" s="128"/>
      <c r="U7" s="128" t="s">
        <v>35</v>
      </c>
      <c r="V7" s="128" t="s">
        <v>36</v>
      </c>
      <c r="W7" s="128" t="s">
        <v>40</v>
      </c>
      <c r="X7" s="128" t="s">
        <v>3</v>
      </c>
      <c r="Y7" s="129" t="s">
        <v>53</v>
      </c>
      <c r="Z7" s="130" t="s">
        <v>44</v>
      </c>
      <c r="AA7" s="76" t="s">
        <v>31</v>
      </c>
      <c r="AB7" s="129" t="s">
        <v>46</v>
      </c>
      <c r="AC7" s="129" t="s">
        <v>37</v>
      </c>
      <c r="AD7" s="129" t="s">
        <v>54</v>
      </c>
      <c r="AE7" s="129" t="s">
        <v>50</v>
      </c>
      <c r="AF7" s="129" t="s">
        <v>45</v>
      </c>
      <c r="AG7" s="129" t="s">
        <v>36</v>
      </c>
      <c r="AH7" s="128"/>
      <c r="AI7" s="131" t="s">
        <v>3</v>
      </c>
      <c r="AJ7" s="132" t="s">
        <v>5</v>
      </c>
      <c r="AK7" s="90"/>
      <c r="AL7" s="91"/>
      <c r="AM7" s="92"/>
      <c r="AN7" s="93"/>
      <c r="AO7" s="92"/>
      <c r="AP7" s="89"/>
    </row>
    <row r="8" spans="1:50" ht="14.25" customHeight="1" x14ac:dyDescent="0.25">
      <c r="E8" s="107"/>
      <c r="F8" s="77"/>
      <c r="G8" s="78"/>
      <c r="H8" s="62"/>
      <c r="I8" s="78"/>
      <c r="J8" s="62"/>
      <c r="K8" s="79"/>
      <c r="L8" s="65"/>
      <c r="M8" s="80"/>
      <c r="N8" s="80"/>
      <c r="O8" s="80"/>
      <c r="P8" s="80"/>
      <c r="Q8" s="65"/>
      <c r="R8" s="65"/>
      <c r="S8" s="65"/>
      <c r="T8" s="65"/>
      <c r="U8" s="65"/>
      <c r="V8" s="65"/>
      <c r="W8" s="65"/>
      <c r="X8" s="65"/>
      <c r="Y8" s="80"/>
      <c r="Z8" s="65"/>
      <c r="AA8" s="65"/>
      <c r="AB8" s="80"/>
      <c r="AC8" s="80"/>
      <c r="AD8" s="80"/>
      <c r="AE8" s="80"/>
      <c r="AF8" s="80"/>
      <c r="AG8" s="80"/>
      <c r="AH8" s="65"/>
      <c r="AI8" s="82"/>
      <c r="AJ8" s="108"/>
      <c r="AK8" s="94"/>
      <c r="AL8" s="95"/>
      <c r="AM8" s="96"/>
      <c r="AN8" s="96"/>
      <c r="AO8" s="96"/>
      <c r="AP8" s="97"/>
      <c r="AQ8" s="85"/>
      <c r="AR8" s="85"/>
      <c r="AS8" s="85"/>
      <c r="AT8" s="85"/>
      <c r="AU8" s="85"/>
      <c r="AV8" s="85"/>
      <c r="AW8" s="85"/>
    </row>
    <row r="9" spans="1:50" hidden="1" x14ac:dyDescent="0.25">
      <c r="E9" s="109">
        <v>4610</v>
      </c>
      <c r="F9" s="59"/>
      <c r="G9" s="59"/>
      <c r="H9" s="59"/>
      <c r="I9" s="59">
        <f>F9+H9</f>
        <v>0</v>
      </c>
      <c r="J9" s="59">
        <v>0</v>
      </c>
      <c r="K9" s="64"/>
      <c r="L9" s="63"/>
      <c r="M9" s="64"/>
      <c r="N9" s="64"/>
      <c r="O9" s="64"/>
      <c r="P9" s="64"/>
      <c r="Q9" s="63"/>
      <c r="R9" s="63"/>
      <c r="S9" s="63"/>
      <c r="T9" s="63"/>
      <c r="U9" s="63"/>
      <c r="V9" s="63"/>
      <c r="W9" s="63"/>
      <c r="X9" s="63"/>
      <c r="Y9" s="64"/>
      <c r="Z9" s="63"/>
      <c r="AA9" s="63"/>
      <c r="AB9" s="64"/>
      <c r="AC9" s="64"/>
      <c r="AD9" s="64"/>
      <c r="AE9" s="64"/>
      <c r="AF9" s="64"/>
      <c r="AG9" s="64"/>
      <c r="AH9" s="63"/>
      <c r="AI9" s="69">
        <f>SUM(I9:AH9)</f>
        <v>0</v>
      </c>
      <c r="AJ9" s="110">
        <f t="shared" ref="AJ9:AJ20" si="0">I9+J9+AI9</f>
        <v>0</v>
      </c>
      <c r="AK9" s="98"/>
      <c r="AL9" s="85"/>
      <c r="AM9" s="85"/>
      <c r="AN9" s="85"/>
      <c r="AO9" s="85"/>
      <c r="AP9" s="99"/>
      <c r="AQ9" s="85"/>
      <c r="AR9" s="85"/>
      <c r="AS9" s="85"/>
      <c r="AT9" s="85"/>
      <c r="AU9" s="85"/>
      <c r="AV9" s="85"/>
      <c r="AW9" s="85"/>
    </row>
    <row r="10" spans="1:50" hidden="1" x14ac:dyDescent="0.25">
      <c r="E10" s="109">
        <v>6401</v>
      </c>
      <c r="F10" s="59"/>
      <c r="G10" s="59"/>
      <c r="H10" s="59"/>
      <c r="I10" s="59">
        <f t="shared" ref="I10:I22" si="1">F10+H10</f>
        <v>0</v>
      </c>
      <c r="J10" s="59"/>
      <c r="K10" s="64"/>
      <c r="L10" s="63"/>
      <c r="M10" s="64"/>
      <c r="N10" s="64"/>
      <c r="O10" s="64"/>
      <c r="P10" s="64"/>
      <c r="Q10" s="63"/>
      <c r="R10" s="63"/>
      <c r="S10" s="63"/>
      <c r="T10" s="63"/>
      <c r="U10" s="63"/>
      <c r="V10" s="63"/>
      <c r="W10" s="63"/>
      <c r="X10" s="63"/>
      <c r="Y10" s="64"/>
      <c r="Z10" s="63"/>
      <c r="AA10" s="63"/>
      <c r="AB10" s="64"/>
      <c r="AC10" s="64"/>
      <c r="AD10" s="64"/>
      <c r="AE10" s="64"/>
      <c r="AF10" s="64"/>
      <c r="AG10" s="64"/>
      <c r="AH10" s="63"/>
      <c r="AI10" s="69">
        <f t="shared" ref="AI10:AI21" si="2">SUM(I10:AH10)</f>
        <v>0</v>
      </c>
      <c r="AJ10" s="110">
        <f t="shared" si="0"/>
        <v>0</v>
      </c>
      <c r="AK10" s="98"/>
      <c r="AL10" s="85"/>
      <c r="AM10" s="85"/>
      <c r="AN10" s="85"/>
      <c r="AO10" s="85"/>
      <c r="AP10" s="99"/>
      <c r="AQ10" s="85"/>
      <c r="AR10" s="85"/>
      <c r="AS10" s="85"/>
      <c r="AT10" s="85"/>
      <c r="AU10" s="85"/>
      <c r="AV10" s="85"/>
      <c r="AW10" s="85"/>
    </row>
    <row r="11" spans="1:50" hidden="1" x14ac:dyDescent="0.25">
      <c r="E11" s="109">
        <v>4501</v>
      </c>
      <c r="F11" s="59"/>
      <c r="G11" s="59"/>
      <c r="H11" s="59"/>
      <c r="I11" s="59"/>
      <c r="J11" s="59"/>
      <c r="K11" s="64"/>
      <c r="L11" s="63"/>
      <c r="M11" s="64"/>
      <c r="N11" s="64"/>
      <c r="O11" s="64"/>
      <c r="P11" s="64"/>
      <c r="Q11" s="63"/>
      <c r="R11" s="63"/>
      <c r="S11" s="63"/>
      <c r="T11" s="63"/>
      <c r="U11" s="63"/>
      <c r="V11" s="63"/>
      <c r="W11" s="63"/>
      <c r="X11" s="63"/>
      <c r="Y11" s="64"/>
      <c r="Z11" s="63"/>
      <c r="AA11" s="63"/>
      <c r="AB11" s="64"/>
      <c r="AC11" s="64"/>
      <c r="AD11" s="64"/>
      <c r="AE11" s="64"/>
      <c r="AF11" s="64"/>
      <c r="AG11" s="64"/>
      <c r="AH11" s="63"/>
      <c r="AI11" s="69">
        <f t="shared" si="2"/>
        <v>0</v>
      </c>
      <c r="AJ11" s="110">
        <f t="shared" si="0"/>
        <v>0</v>
      </c>
      <c r="AK11" s="98"/>
      <c r="AL11" s="85"/>
      <c r="AM11" s="85"/>
      <c r="AN11" s="85"/>
      <c r="AO11" s="85"/>
      <c r="AP11" s="99"/>
      <c r="AQ11" s="85"/>
      <c r="AR11" s="85"/>
      <c r="AS11" s="85"/>
      <c r="AT11" s="85"/>
      <c r="AU11" s="85"/>
      <c r="AV11" s="85"/>
      <c r="AW11" s="85"/>
    </row>
    <row r="12" spans="1:50" ht="14.25" hidden="1" customHeight="1" x14ac:dyDescent="0.25">
      <c r="E12" s="109">
        <v>7611</v>
      </c>
      <c r="F12" s="59"/>
      <c r="G12" s="59"/>
      <c r="H12" s="59"/>
      <c r="I12" s="59">
        <f t="shared" si="1"/>
        <v>0</v>
      </c>
      <c r="J12" s="59">
        <v>0</v>
      </c>
      <c r="K12" s="64"/>
      <c r="L12" s="63"/>
      <c r="M12" s="64"/>
      <c r="N12" s="64"/>
      <c r="O12" s="64"/>
      <c r="P12" s="64"/>
      <c r="Q12" s="63"/>
      <c r="R12" s="63"/>
      <c r="S12" s="63"/>
      <c r="T12" s="63"/>
      <c r="U12" s="63"/>
      <c r="V12" s="63"/>
      <c r="W12" s="63"/>
      <c r="X12" s="63"/>
      <c r="Y12" s="64"/>
      <c r="Z12" s="63"/>
      <c r="AA12" s="63"/>
      <c r="AB12" s="64"/>
      <c r="AC12" s="64"/>
      <c r="AD12" s="64"/>
      <c r="AE12" s="64"/>
      <c r="AF12" s="64"/>
      <c r="AG12" s="64"/>
      <c r="AH12" s="63"/>
      <c r="AI12" s="69">
        <f t="shared" si="2"/>
        <v>0</v>
      </c>
      <c r="AJ12" s="110">
        <f t="shared" si="0"/>
        <v>0</v>
      </c>
      <c r="AK12" s="98"/>
      <c r="AL12" s="85"/>
      <c r="AM12" s="85"/>
      <c r="AN12" s="85"/>
      <c r="AO12" s="85"/>
      <c r="AP12" s="99"/>
      <c r="AQ12" s="85"/>
      <c r="AR12" s="85"/>
      <c r="AS12" s="85"/>
      <c r="AT12" s="85"/>
      <c r="AU12" s="85"/>
      <c r="AV12" s="85"/>
      <c r="AW12" s="85"/>
    </row>
    <row r="13" spans="1:50" hidden="1" x14ac:dyDescent="0.25">
      <c r="E13" s="109">
        <v>7612</v>
      </c>
      <c r="F13" s="59"/>
      <c r="G13" s="59">
        <v>0</v>
      </c>
      <c r="H13" s="59"/>
      <c r="I13" s="59">
        <f t="shared" si="1"/>
        <v>0</v>
      </c>
      <c r="J13" s="59">
        <v>0</v>
      </c>
      <c r="K13" s="64"/>
      <c r="L13" s="63"/>
      <c r="M13" s="64"/>
      <c r="N13" s="64"/>
      <c r="O13" s="64"/>
      <c r="P13" s="64"/>
      <c r="Q13" s="63"/>
      <c r="R13" s="63"/>
      <c r="S13" s="63"/>
      <c r="T13" s="63"/>
      <c r="U13" s="63"/>
      <c r="V13" s="63"/>
      <c r="W13" s="63"/>
      <c r="X13" s="63"/>
      <c r="Y13" s="64"/>
      <c r="Z13" s="63"/>
      <c r="AA13" s="63"/>
      <c r="AB13" s="64"/>
      <c r="AC13" s="64"/>
      <c r="AD13" s="64"/>
      <c r="AE13" s="64"/>
      <c r="AF13" s="64"/>
      <c r="AG13" s="64"/>
      <c r="AH13" s="63"/>
      <c r="AI13" s="69">
        <f t="shared" si="2"/>
        <v>0</v>
      </c>
      <c r="AJ13" s="110">
        <f t="shared" si="0"/>
        <v>0</v>
      </c>
      <c r="AK13" s="98"/>
      <c r="AL13" s="85"/>
      <c r="AM13" s="85"/>
      <c r="AN13" s="85"/>
      <c r="AO13" s="85"/>
      <c r="AP13" s="99"/>
      <c r="AQ13" s="85"/>
      <c r="AR13" s="85"/>
      <c r="AS13" s="85"/>
      <c r="AT13" s="85"/>
      <c r="AU13" s="85"/>
      <c r="AV13" s="85"/>
      <c r="AW13" s="85"/>
    </row>
    <row r="14" spans="1:50" hidden="1" x14ac:dyDescent="0.25">
      <c r="E14" s="111">
        <v>7833</v>
      </c>
      <c r="F14" s="59"/>
      <c r="G14" s="59"/>
      <c r="H14" s="59"/>
      <c r="I14" s="59">
        <f t="shared" si="1"/>
        <v>0</v>
      </c>
      <c r="J14" s="59">
        <v>0</v>
      </c>
      <c r="K14" s="64"/>
      <c r="L14" s="63"/>
      <c r="M14" s="64"/>
      <c r="N14" s="64"/>
      <c r="O14" s="64"/>
      <c r="P14" s="64"/>
      <c r="Q14" s="63"/>
      <c r="R14" s="63"/>
      <c r="S14" s="63"/>
      <c r="T14" s="63"/>
      <c r="U14" s="63"/>
      <c r="V14" s="63"/>
      <c r="W14" s="63"/>
      <c r="X14" s="63"/>
      <c r="Y14" s="64"/>
      <c r="Z14" s="63"/>
      <c r="AA14" s="63"/>
      <c r="AB14" s="64"/>
      <c r="AC14" s="64"/>
      <c r="AD14" s="64"/>
      <c r="AE14" s="64"/>
      <c r="AF14" s="64"/>
      <c r="AG14" s="64"/>
      <c r="AH14" s="63"/>
      <c r="AI14" s="69">
        <f t="shared" si="2"/>
        <v>0</v>
      </c>
      <c r="AJ14" s="110">
        <f t="shared" si="0"/>
        <v>0</v>
      </c>
      <c r="AK14" s="98"/>
      <c r="AL14" s="85"/>
      <c r="AM14" s="85"/>
      <c r="AN14" s="85"/>
      <c r="AO14" s="85"/>
      <c r="AP14" s="99"/>
      <c r="AQ14" s="85"/>
      <c r="AR14" s="85"/>
      <c r="AS14" s="85"/>
      <c r="AT14" s="85"/>
      <c r="AU14" s="85"/>
      <c r="AV14" s="85"/>
      <c r="AW14" s="85"/>
    </row>
    <row r="15" spans="1:50" hidden="1" x14ac:dyDescent="0.25">
      <c r="E15" s="109">
        <v>6202</v>
      </c>
      <c r="F15" s="59"/>
      <c r="G15" s="59"/>
      <c r="H15" s="59"/>
      <c r="I15" s="59">
        <f t="shared" si="1"/>
        <v>0</v>
      </c>
      <c r="J15" s="59">
        <v>0</v>
      </c>
      <c r="K15" s="64"/>
      <c r="L15" s="63"/>
      <c r="M15" s="64"/>
      <c r="N15" s="64"/>
      <c r="O15" s="64"/>
      <c r="P15" s="64"/>
      <c r="Q15" s="63"/>
      <c r="R15" s="63"/>
      <c r="S15" s="63"/>
      <c r="T15" s="63"/>
      <c r="U15" s="63"/>
      <c r="V15" s="63"/>
      <c r="W15" s="63"/>
      <c r="X15" s="63"/>
      <c r="Y15" s="64"/>
      <c r="Z15" s="63"/>
      <c r="AA15" s="63"/>
      <c r="AB15" s="64"/>
      <c r="AC15" s="64"/>
      <c r="AD15" s="64"/>
      <c r="AE15" s="64"/>
      <c r="AF15" s="64"/>
      <c r="AG15" s="64"/>
      <c r="AH15" s="63"/>
      <c r="AI15" s="69">
        <f t="shared" si="2"/>
        <v>0</v>
      </c>
      <c r="AJ15" s="110">
        <f t="shared" si="0"/>
        <v>0</v>
      </c>
      <c r="AK15" s="98"/>
      <c r="AL15" s="85"/>
      <c r="AM15" s="85"/>
      <c r="AN15" s="85"/>
      <c r="AO15" s="85"/>
      <c r="AP15" s="99"/>
      <c r="AQ15" s="85"/>
      <c r="AR15" s="85"/>
      <c r="AS15" s="85"/>
      <c r="AT15" s="85"/>
      <c r="AU15" s="85"/>
      <c r="AV15" s="85"/>
      <c r="AW15" s="85"/>
    </row>
    <row r="16" spans="1:50" hidden="1" x14ac:dyDescent="0.25">
      <c r="E16" s="109">
        <v>6201</v>
      </c>
      <c r="F16" s="59"/>
      <c r="G16" s="59"/>
      <c r="H16" s="59"/>
      <c r="I16" s="59">
        <f t="shared" si="1"/>
        <v>0</v>
      </c>
      <c r="J16" s="59"/>
      <c r="K16" s="64"/>
      <c r="L16" s="63"/>
      <c r="M16" s="64"/>
      <c r="N16" s="64"/>
      <c r="O16" s="64"/>
      <c r="P16" s="64"/>
      <c r="Q16" s="63"/>
      <c r="R16" s="63"/>
      <c r="S16" s="63"/>
      <c r="T16" s="63"/>
      <c r="U16" s="63"/>
      <c r="V16" s="63"/>
      <c r="W16" s="63"/>
      <c r="X16" s="63"/>
      <c r="Y16" s="64"/>
      <c r="Z16" s="63"/>
      <c r="AA16" s="63"/>
      <c r="AB16" s="64"/>
      <c r="AC16" s="64"/>
      <c r="AD16" s="64"/>
      <c r="AE16" s="64"/>
      <c r="AF16" s="64"/>
      <c r="AG16" s="64"/>
      <c r="AH16" s="63"/>
      <c r="AI16" s="69">
        <f t="shared" si="2"/>
        <v>0</v>
      </c>
      <c r="AJ16" s="110">
        <f t="shared" si="0"/>
        <v>0</v>
      </c>
      <c r="AK16" s="98"/>
      <c r="AL16" s="85"/>
      <c r="AM16" s="85"/>
      <c r="AN16" s="85"/>
      <c r="AO16" s="85"/>
      <c r="AP16" s="99"/>
      <c r="AQ16" s="85"/>
      <c r="AR16" s="85"/>
      <c r="AS16" s="85"/>
      <c r="AT16" s="85"/>
      <c r="AU16" s="85"/>
      <c r="AV16" s="85"/>
      <c r="AW16" s="85"/>
    </row>
    <row r="17" spans="5:49" ht="15" hidden="1" customHeight="1" x14ac:dyDescent="0.25">
      <c r="E17" s="109">
        <v>6301</v>
      </c>
      <c r="F17" s="59"/>
      <c r="G17" s="59"/>
      <c r="H17" s="59"/>
      <c r="I17" s="59">
        <f t="shared" si="1"/>
        <v>0</v>
      </c>
      <c r="J17" s="59">
        <v>0</v>
      </c>
      <c r="K17" s="64"/>
      <c r="L17" s="63"/>
      <c r="M17" s="64"/>
      <c r="N17" s="64"/>
      <c r="O17" s="64"/>
      <c r="P17" s="64"/>
      <c r="Q17" s="63"/>
      <c r="R17" s="63"/>
      <c r="S17" s="63"/>
      <c r="T17" s="63"/>
      <c r="U17" s="63"/>
      <c r="V17" s="63"/>
      <c r="W17" s="63"/>
      <c r="X17" s="63"/>
      <c r="Y17" s="64"/>
      <c r="Z17" s="63"/>
      <c r="AA17" s="63"/>
      <c r="AB17" s="64"/>
      <c r="AC17" s="64"/>
      <c r="AD17" s="64"/>
      <c r="AE17" s="64"/>
      <c r="AF17" s="64"/>
      <c r="AG17" s="64"/>
      <c r="AH17" s="63"/>
      <c r="AI17" s="69">
        <f t="shared" si="2"/>
        <v>0</v>
      </c>
      <c r="AJ17" s="110">
        <f t="shared" si="0"/>
        <v>0</v>
      </c>
      <c r="AK17" s="98"/>
      <c r="AL17" s="85"/>
      <c r="AM17" s="85"/>
      <c r="AN17" s="85"/>
      <c r="AO17" s="85"/>
      <c r="AP17" s="99"/>
      <c r="AQ17" s="85"/>
      <c r="AR17" s="85"/>
      <c r="AS17" s="85"/>
      <c r="AT17" s="85"/>
      <c r="AU17" s="85"/>
      <c r="AV17" s="85"/>
      <c r="AW17" s="85"/>
    </row>
    <row r="18" spans="5:49" hidden="1" x14ac:dyDescent="0.25">
      <c r="E18" s="109">
        <v>6302</v>
      </c>
      <c r="F18" s="59"/>
      <c r="G18" s="59"/>
      <c r="H18" s="59">
        <v>0</v>
      </c>
      <c r="I18" s="59">
        <f t="shared" si="1"/>
        <v>0</v>
      </c>
      <c r="J18" s="59">
        <v>0</v>
      </c>
      <c r="K18" s="64"/>
      <c r="L18" s="63"/>
      <c r="M18" s="64"/>
      <c r="N18" s="64"/>
      <c r="O18" s="64"/>
      <c r="P18" s="64"/>
      <c r="Q18" s="63"/>
      <c r="R18" s="63"/>
      <c r="S18" s="63"/>
      <c r="T18" s="63"/>
      <c r="U18" s="63"/>
      <c r="V18" s="63"/>
      <c r="W18" s="63"/>
      <c r="X18" s="63"/>
      <c r="Y18" s="64"/>
      <c r="Z18" s="63"/>
      <c r="AA18" s="63"/>
      <c r="AB18" s="64"/>
      <c r="AC18" s="64"/>
      <c r="AD18" s="64"/>
      <c r="AE18" s="64"/>
      <c r="AF18" s="64"/>
      <c r="AG18" s="64"/>
      <c r="AH18" s="63"/>
      <c r="AI18" s="69">
        <f t="shared" si="2"/>
        <v>0</v>
      </c>
      <c r="AJ18" s="110">
        <f t="shared" si="0"/>
        <v>0</v>
      </c>
      <c r="AK18" s="98"/>
      <c r="AL18" s="85"/>
      <c r="AM18" s="85"/>
      <c r="AN18" s="85"/>
      <c r="AO18" s="85"/>
      <c r="AP18" s="99"/>
      <c r="AQ18" s="85"/>
      <c r="AR18" s="85"/>
      <c r="AS18" s="85"/>
      <c r="AT18" s="85"/>
      <c r="AU18" s="85"/>
      <c r="AV18" s="85"/>
      <c r="AW18" s="85"/>
    </row>
    <row r="19" spans="5:49" hidden="1" x14ac:dyDescent="0.25">
      <c r="E19" s="109">
        <v>9320</v>
      </c>
      <c r="F19" s="59"/>
      <c r="G19" s="59">
        <v>0</v>
      </c>
      <c r="H19" s="59">
        <v>0</v>
      </c>
      <c r="I19" s="59">
        <f t="shared" si="1"/>
        <v>0</v>
      </c>
      <c r="J19" s="59"/>
      <c r="K19" s="64"/>
      <c r="L19" s="63"/>
      <c r="M19" s="64"/>
      <c r="N19" s="64"/>
      <c r="O19" s="64"/>
      <c r="P19" s="64"/>
      <c r="Q19" s="63"/>
      <c r="R19" s="63"/>
      <c r="S19" s="63"/>
      <c r="T19" s="63"/>
      <c r="U19" s="63"/>
      <c r="V19" s="63"/>
      <c r="W19" s="63"/>
      <c r="X19" s="63"/>
      <c r="Y19" s="64"/>
      <c r="Z19" s="63"/>
      <c r="AA19" s="63"/>
      <c r="AB19" s="64"/>
      <c r="AC19" s="64"/>
      <c r="AD19" s="64"/>
      <c r="AE19" s="64"/>
      <c r="AF19" s="64"/>
      <c r="AG19" s="64"/>
      <c r="AH19" s="63"/>
      <c r="AI19" s="69">
        <f t="shared" si="2"/>
        <v>0</v>
      </c>
      <c r="AJ19" s="110">
        <f t="shared" si="0"/>
        <v>0</v>
      </c>
      <c r="AK19" s="98"/>
      <c r="AL19" s="85"/>
      <c r="AM19" s="85"/>
      <c r="AN19" s="85"/>
      <c r="AO19" s="85"/>
      <c r="AP19" s="99"/>
      <c r="AQ19" s="85"/>
      <c r="AR19" s="85"/>
      <c r="AS19" s="85"/>
      <c r="AT19" s="85"/>
      <c r="AU19" s="85"/>
      <c r="AV19" s="85"/>
      <c r="AW19" s="85"/>
    </row>
    <row r="20" spans="5:49" x14ac:dyDescent="0.25">
      <c r="E20" s="109">
        <v>8803</v>
      </c>
      <c r="F20" s="59"/>
      <c r="G20" s="59"/>
      <c r="H20" s="59"/>
      <c r="I20" s="59">
        <f t="shared" si="1"/>
        <v>0</v>
      </c>
      <c r="J20" s="59"/>
      <c r="K20" s="64"/>
      <c r="L20" s="63"/>
      <c r="M20" s="64"/>
      <c r="N20" s="64"/>
      <c r="O20" s="64"/>
      <c r="P20" s="64"/>
      <c r="Q20" s="63"/>
      <c r="R20" s="63"/>
      <c r="S20" s="63"/>
      <c r="T20" s="63"/>
      <c r="U20" s="63"/>
      <c r="V20" s="63"/>
      <c r="W20" s="63"/>
      <c r="X20" s="63"/>
      <c r="Y20" s="64"/>
      <c r="Z20" s="63"/>
      <c r="AA20" s="63"/>
      <c r="AB20" s="64"/>
      <c r="AC20" s="64"/>
      <c r="AD20" s="64"/>
      <c r="AE20" s="64">
        <v>10065</v>
      </c>
      <c r="AF20" s="64"/>
      <c r="AG20" s="64"/>
      <c r="AH20" s="63"/>
      <c r="AI20" s="69">
        <f t="shared" si="2"/>
        <v>10065</v>
      </c>
      <c r="AJ20" s="110">
        <f t="shared" si="0"/>
        <v>10065</v>
      </c>
      <c r="AK20" s="98"/>
      <c r="AL20" s="85"/>
      <c r="AM20" s="85"/>
      <c r="AN20" s="85"/>
      <c r="AO20" s="85"/>
      <c r="AP20" s="99"/>
      <c r="AQ20" s="85"/>
      <c r="AR20" s="85"/>
      <c r="AS20" s="85"/>
      <c r="AT20" s="85"/>
      <c r="AU20" s="85"/>
      <c r="AV20" s="85"/>
      <c r="AW20" s="85"/>
    </row>
    <row r="21" spans="5:49" x14ac:dyDescent="0.25">
      <c r="E21" s="109">
        <v>9501</v>
      </c>
      <c r="F21" s="59"/>
      <c r="G21" s="59">
        <v>0</v>
      </c>
      <c r="H21" s="59">
        <v>0</v>
      </c>
      <c r="I21" s="59"/>
      <c r="J21" s="59">
        <v>0</v>
      </c>
      <c r="K21" s="64"/>
      <c r="L21" s="63"/>
      <c r="M21" s="64"/>
      <c r="N21" s="64"/>
      <c r="O21" s="64"/>
      <c r="P21" s="64"/>
      <c r="Q21" s="63"/>
      <c r="R21" s="63"/>
      <c r="S21" s="63"/>
      <c r="T21" s="63"/>
      <c r="U21" s="63"/>
      <c r="V21" s="63"/>
      <c r="W21" s="63"/>
      <c r="X21" s="63"/>
      <c r="Y21" s="64"/>
      <c r="Z21" s="63"/>
      <c r="AA21" s="63"/>
      <c r="AB21" s="64"/>
      <c r="AC21" s="64"/>
      <c r="AD21" s="64"/>
      <c r="AE21" s="64"/>
      <c r="AF21" s="64"/>
      <c r="AG21" s="64"/>
      <c r="AH21" s="63"/>
      <c r="AI21" s="69">
        <f t="shared" si="2"/>
        <v>0</v>
      </c>
      <c r="AJ21" s="110">
        <f>F21+I21+J21+AI21</f>
        <v>0</v>
      </c>
      <c r="AK21" s="98"/>
      <c r="AL21" s="85"/>
      <c r="AM21" s="85"/>
      <c r="AN21" s="85"/>
      <c r="AO21" s="85"/>
      <c r="AP21" s="99"/>
      <c r="AQ21" s="85"/>
      <c r="AR21" s="85"/>
      <c r="AS21" s="85"/>
      <c r="AT21" s="85"/>
      <c r="AU21" s="85"/>
      <c r="AV21" s="85"/>
      <c r="AW21" s="85"/>
    </row>
    <row r="22" spans="5:49" x14ac:dyDescent="0.25">
      <c r="E22" s="109">
        <v>9507</v>
      </c>
      <c r="F22" s="59">
        <f>F53-(F9+F10+F12+F13+F17+F14+F15+F18+F19+F21+F16)</f>
        <v>0</v>
      </c>
      <c r="G22" s="59">
        <f>G53-(G9+G10+G12+G13+G17+G14+G15+G18+G19+G21)</f>
        <v>0</v>
      </c>
      <c r="H22" s="59">
        <f>H53-(H9+H10+H12+H13+H17+H14+H15+H18+H19+H21)</f>
        <v>0</v>
      </c>
      <c r="I22" s="59">
        <f t="shared" si="1"/>
        <v>0</v>
      </c>
      <c r="J22" s="59">
        <f>J53-(J9+J10+J12+J13+J17+J14+J15+J18+J19+J21)</f>
        <v>0</v>
      </c>
      <c r="K22" s="83">
        <v>86032</v>
      </c>
      <c r="L22" s="83">
        <f t="shared" ref="L22" si="3">L53-(L9+L10+L12+L13+L17+L14+L15+L18+L19++L20+L21+L16)</f>
        <v>0</v>
      </c>
      <c r="M22" s="83">
        <v>17299</v>
      </c>
      <c r="N22" s="83">
        <v>60</v>
      </c>
      <c r="O22" s="83">
        <v>56</v>
      </c>
      <c r="P22" s="83">
        <v>13595</v>
      </c>
      <c r="Q22" s="83"/>
      <c r="R22" s="83"/>
      <c r="S22" s="83"/>
      <c r="T22" s="83"/>
      <c r="U22" s="83"/>
      <c r="V22" s="83"/>
      <c r="W22" s="83"/>
      <c r="X22" s="83"/>
      <c r="Y22" s="83">
        <v>2240</v>
      </c>
      <c r="Z22" s="83"/>
      <c r="AA22" s="83"/>
      <c r="AB22" s="83"/>
      <c r="AC22" s="83"/>
      <c r="AD22" s="83">
        <v>1820</v>
      </c>
      <c r="AE22" s="83"/>
      <c r="AF22" s="64">
        <f t="shared" ref="AF22:AH22" si="4">AF53-(AF9+AF10+AF12+AF13+AF17+AF14+AF15+AF18+AF19++AF20+AF21+AF16)</f>
        <v>0</v>
      </c>
      <c r="AG22" s="64">
        <f t="shared" si="4"/>
        <v>0</v>
      </c>
      <c r="AH22" s="63">
        <f t="shared" si="4"/>
        <v>0</v>
      </c>
      <c r="AI22" s="69">
        <f>SUM(K22:AH22)</f>
        <v>121102</v>
      </c>
      <c r="AJ22" s="110">
        <f>SUM(K22:AE22)</f>
        <v>121102</v>
      </c>
      <c r="AK22" s="98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</row>
    <row r="23" spans="5:49" ht="14.25" customHeight="1" thickBot="1" x14ac:dyDescent="0.3">
      <c r="E23" s="112"/>
      <c r="F23" s="113"/>
      <c r="G23" s="113"/>
      <c r="H23" s="113"/>
      <c r="I23" s="113"/>
      <c r="J23" s="113"/>
      <c r="K23" s="114">
        <f>SUM(K53-K22)</f>
        <v>0</v>
      </c>
      <c r="L23" s="115"/>
      <c r="M23" s="114">
        <f>SUM(M53-M22)</f>
        <v>0</v>
      </c>
      <c r="N23" s="114">
        <f t="shared" ref="N23:AD23" si="5">SUM(N53-N22)</f>
        <v>0</v>
      </c>
      <c r="O23" s="114">
        <f t="shared" si="5"/>
        <v>0</v>
      </c>
      <c r="P23" s="114">
        <f t="shared" si="5"/>
        <v>0</v>
      </c>
      <c r="Q23" s="114">
        <f t="shared" si="5"/>
        <v>0</v>
      </c>
      <c r="R23" s="114">
        <f t="shared" si="5"/>
        <v>0</v>
      </c>
      <c r="S23" s="114">
        <f t="shared" si="5"/>
        <v>0</v>
      </c>
      <c r="T23" s="114">
        <f t="shared" si="5"/>
        <v>0</v>
      </c>
      <c r="U23" s="114">
        <f t="shared" si="5"/>
        <v>0</v>
      </c>
      <c r="V23" s="114">
        <f t="shared" si="5"/>
        <v>0</v>
      </c>
      <c r="W23" s="114">
        <f t="shared" si="5"/>
        <v>0</v>
      </c>
      <c r="X23" s="114">
        <f t="shared" si="5"/>
        <v>0</v>
      </c>
      <c r="Y23" s="114">
        <f t="shared" si="5"/>
        <v>0</v>
      </c>
      <c r="Z23" s="114">
        <f t="shared" si="5"/>
        <v>0</v>
      </c>
      <c r="AA23" s="114">
        <f t="shared" si="5"/>
        <v>0</v>
      </c>
      <c r="AB23" s="114">
        <f t="shared" si="5"/>
        <v>0</v>
      </c>
      <c r="AC23" s="114">
        <f t="shared" si="5"/>
        <v>0</v>
      </c>
      <c r="AD23" s="114">
        <f t="shared" si="5"/>
        <v>0</v>
      </c>
      <c r="AE23" s="114">
        <f>SUM(AE20-AE53)</f>
        <v>0</v>
      </c>
      <c r="AF23" s="114"/>
      <c r="AG23" s="114"/>
      <c r="AH23" s="115"/>
      <c r="AI23" s="116"/>
      <c r="AJ23" s="117">
        <f>SUM(M23:AI23)</f>
        <v>0</v>
      </c>
      <c r="AK23" s="98"/>
      <c r="AL23" s="85"/>
      <c r="AM23" s="85"/>
      <c r="AN23" s="85"/>
      <c r="AO23" s="85"/>
      <c r="AP23" s="99"/>
      <c r="AQ23" s="85"/>
      <c r="AR23" s="85"/>
      <c r="AS23" s="85"/>
      <c r="AT23" s="85"/>
      <c r="AU23" s="85"/>
      <c r="AV23" s="85"/>
      <c r="AW23" s="85"/>
    </row>
    <row r="24" spans="5:49" ht="1.5" hidden="1" customHeight="1" x14ac:dyDescent="0.25">
      <c r="K24" s="68"/>
      <c r="L24" s="66"/>
      <c r="M24" s="68"/>
      <c r="N24" s="68"/>
      <c r="O24" s="68"/>
      <c r="P24" s="68"/>
      <c r="Q24" s="66"/>
      <c r="R24" s="66"/>
      <c r="S24" s="66"/>
      <c r="T24" s="66"/>
      <c r="U24" s="66"/>
      <c r="V24" s="66"/>
      <c r="W24" s="66"/>
      <c r="X24" s="66"/>
      <c r="Y24" s="68"/>
      <c r="Z24" s="66"/>
      <c r="AA24" s="66"/>
      <c r="AB24" s="68"/>
      <c r="AC24" s="68"/>
      <c r="AD24" s="68"/>
      <c r="AE24" s="68"/>
      <c r="AF24" s="68"/>
      <c r="AG24" s="68"/>
      <c r="AH24" s="66"/>
      <c r="AI24" s="70"/>
      <c r="AJ24" s="70"/>
      <c r="AK24" s="98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</row>
    <row r="25" spans="5:49" ht="18" customHeight="1" thickBot="1" x14ac:dyDescent="0.3">
      <c r="F25" s="81" t="s">
        <v>18</v>
      </c>
      <c r="H25" s="60">
        <v>501343</v>
      </c>
      <c r="K25" s="73"/>
      <c r="L25" s="67"/>
      <c r="M25" s="72"/>
      <c r="N25" s="72"/>
      <c r="O25" s="72"/>
      <c r="P25" s="72"/>
      <c r="Q25" s="67"/>
      <c r="R25" s="67"/>
      <c r="S25" s="67"/>
      <c r="T25" s="67"/>
      <c r="U25" s="67"/>
      <c r="V25" s="67"/>
      <c r="W25" s="66"/>
      <c r="X25" s="66"/>
      <c r="Y25" s="68"/>
      <c r="Z25" s="67"/>
      <c r="AA25" s="67"/>
      <c r="AB25" s="72"/>
      <c r="AC25" s="68"/>
      <c r="AD25" s="68"/>
      <c r="AE25" s="68"/>
      <c r="AF25" s="68"/>
      <c r="AG25" s="68"/>
      <c r="AH25" s="66"/>
      <c r="AI25" s="70"/>
      <c r="AJ25" s="70"/>
      <c r="AK25" s="98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</row>
    <row r="26" spans="5:49" x14ac:dyDescent="0.25">
      <c r="E26" s="120">
        <v>101</v>
      </c>
      <c r="F26" s="121"/>
      <c r="G26" s="121"/>
      <c r="H26" s="121"/>
      <c r="I26" s="121">
        <f>F26+H26</f>
        <v>0</v>
      </c>
      <c r="J26" s="121"/>
      <c r="K26" s="122"/>
      <c r="L26" s="123"/>
      <c r="M26" s="122"/>
      <c r="N26" s="122"/>
      <c r="O26" s="122"/>
      <c r="P26" s="122"/>
      <c r="Q26" s="123"/>
      <c r="R26" s="123"/>
      <c r="S26" s="123"/>
      <c r="T26" s="123"/>
      <c r="U26" s="123"/>
      <c r="V26" s="123"/>
      <c r="W26" s="123"/>
      <c r="X26" s="123"/>
      <c r="Y26" s="122"/>
      <c r="Z26" s="123"/>
      <c r="AA26" s="123"/>
      <c r="AB26" s="122"/>
      <c r="AC26" s="122"/>
      <c r="AD26" s="122"/>
      <c r="AE26" s="122">
        <v>5783</v>
      </c>
      <c r="AF26" s="122"/>
      <c r="AG26" s="122"/>
      <c r="AH26" s="123"/>
      <c r="AI26" s="124">
        <f>SUM(K26:AH26)</f>
        <v>5783</v>
      </c>
      <c r="AJ26" s="125">
        <f t="shared" ref="AJ26:AJ52" si="6">I26+J26+AI26</f>
        <v>5783</v>
      </c>
      <c r="AK26" s="98"/>
      <c r="AL26" s="85"/>
      <c r="AM26" s="85"/>
      <c r="AN26" s="85"/>
      <c r="AO26" s="85"/>
      <c r="AP26" s="99"/>
      <c r="AQ26" s="85"/>
      <c r="AR26" s="85"/>
      <c r="AS26" s="85"/>
      <c r="AT26" s="85"/>
      <c r="AU26" s="85"/>
      <c r="AV26" s="85"/>
      <c r="AW26" s="85"/>
    </row>
    <row r="27" spans="5:49" ht="14.25" customHeight="1" x14ac:dyDescent="0.25">
      <c r="E27" s="109">
        <v>102</v>
      </c>
      <c r="F27" s="59"/>
      <c r="G27" s="59"/>
      <c r="H27" s="59"/>
      <c r="I27" s="59">
        <f t="shared" ref="I27:I52" si="7">F27+H27</f>
        <v>0</v>
      </c>
      <c r="J27" s="59"/>
      <c r="K27" s="64"/>
      <c r="L27" s="63"/>
      <c r="M27" s="64"/>
      <c r="N27" s="64"/>
      <c r="O27" s="64"/>
      <c r="P27" s="64">
        <v>2500</v>
      </c>
      <c r="Q27" s="63"/>
      <c r="R27" s="63"/>
      <c r="S27" s="63"/>
      <c r="T27" s="63"/>
      <c r="U27" s="63"/>
      <c r="V27" s="63"/>
      <c r="W27" s="63"/>
      <c r="X27" s="63"/>
      <c r="Y27" s="64"/>
      <c r="Z27" s="63"/>
      <c r="AA27" s="63"/>
      <c r="AB27" s="64"/>
      <c r="AC27" s="64"/>
      <c r="AD27" s="64"/>
      <c r="AE27" s="64"/>
      <c r="AF27" s="64"/>
      <c r="AG27" s="64"/>
      <c r="AH27" s="63"/>
      <c r="AI27" s="69">
        <f t="shared" ref="AI27:AI52" si="8">SUM(K27:AH27)</f>
        <v>2500</v>
      </c>
      <c r="AJ27" s="110">
        <f t="shared" si="6"/>
        <v>2500</v>
      </c>
      <c r="AK27" s="98"/>
      <c r="AL27" s="85"/>
      <c r="AM27" s="85"/>
      <c r="AN27" s="85"/>
      <c r="AO27" s="85"/>
      <c r="AP27" s="99"/>
      <c r="AQ27" s="85"/>
      <c r="AR27" s="85"/>
      <c r="AS27" s="85"/>
      <c r="AT27" s="85"/>
      <c r="AU27" s="85"/>
      <c r="AV27" s="85"/>
      <c r="AW27" s="85"/>
    </row>
    <row r="28" spans="5:49" x14ac:dyDescent="0.25">
      <c r="E28" s="109">
        <v>201</v>
      </c>
      <c r="F28" s="59"/>
      <c r="G28" s="59"/>
      <c r="H28" s="59"/>
      <c r="I28" s="59">
        <f t="shared" si="7"/>
        <v>0</v>
      </c>
      <c r="J28" s="59"/>
      <c r="K28" s="64"/>
      <c r="L28" s="63"/>
      <c r="M28" s="64"/>
      <c r="N28" s="64">
        <v>60</v>
      </c>
      <c r="O28" s="64">
        <v>56</v>
      </c>
      <c r="P28" s="64">
        <v>8397</v>
      </c>
      <c r="Q28" s="63"/>
      <c r="R28" s="63"/>
      <c r="S28" s="63"/>
      <c r="T28" s="63"/>
      <c r="U28" s="63"/>
      <c r="V28" s="63"/>
      <c r="W28" s="63"/>
      <c r="X28" s="63"/>
      <c r="Y28" s="64">
        <v>1830</v>
      </c>
      <c r="Z28" s="63"/>
      <c r="AA28" s="63"/>
      <c r="AB28" s="64"/>
      <c r="AC28" s="64"/>
      <c r="AD28" s="64"/>
      <c r="AE28" s="64"/>
      <c r="AF28" s="64"/>
      <c r="AG28" s="64"/>
      <c r="AH28" s="63"/>
      <c r="AI28" s="69">
        <f t="shared" si="8"/>
        <v>10343</v>
      </c>
      <c r="AJ28" s="110">
        <f t="shared" si="6"/>
        <v>10343</v>
      </c>
      <c r="AK28" s="98"/>
      <c r="AL28" s="85"/>
      <c r="AM28" s="85"/>
      <c r="AN28" s="85"/>
      <c r="AO28" s="85"/>
      <c r="AP28" s="99"/>
      <c r="AQ28" s="85"/>
      <c r="AR28" s="85"/>
      <c r="AS28" s="85"/>
      <c r="AT28" s="85"/>
      <c r="AU28" s="85"/>
      <c r="AV28" s="85"/>
      <c r="AW28" s="85"/>
    </row>
    <row r="29" spans="5:49" x14ac:dyDescent="0.25">
      <c r="E29" s="109">
        <v>202</v>
      </c>
      <c r="F29" s="59"/>
      <c r="G29" s="59"/>
      <c r="H29" s="59"/>
      <c r="I29" s="59">
        <f t="shared" si="7"/>
        <v>0</v>
      </c>
      <c r="J29" s="59"/>
      <c r="K29" s="64">
        <v>22400</v>
      </c>
      <c r="L29" s="63"/>
      <c r="M29" s="64">
        <v>1000</v>
      </c>
      <c r="N29" s="64"/>
      <c r="O29" s="64"/>
      <c r="P29" s="64"/>
      <c r="Q29" s="63"/>
      <c r="R29" s="63"/>
      <c r="S29" s="63"/>
      <c r="T29" s="63"/>
      <c r="U29" s="63"/>
      <c r="V29" s="63"/>
      <c r="W29" s="63"/>
      <c r="X29" s="63"/>
      <c r="Y29" s="64"/>
      <c r="Z29" s="63"/>
      <c r="AA29" s="63"/>
      <c r="AB29" s="64"/>
      <c r="AC29" s="64"/>
      <c r="AD29" s="64"/>
      <c r="AE29" s="64">
        <v>1200</v>
      </c>
      <c r="AF29" s="64"/>
      <c r="AG29" s="64"/>
      <c r="AH29" s="63"/>
      <c r="AI29" s="69">
        <f t="shared" si="8"/>
        <v>24600</v>
      </c>
      <c r="AJ29" s="110">
        <f t="shared" si="6"/>
        <v>24600</v>
      </c>
      <c r="AK29" s="98"/>
      <c r="AL29" s="85"/>
      <c r="AM29" s="85"/>
      <c r="AN29" s="85"/>
      <c r="AO29" s="85"/>
      <c r="AP29" s="99"/>
      <c r="AQ29" s="85"/>
      <c r="AR29" s="85"/>
      <c r="AS29" s="85"/>
      <c r="AT29" s="85"/>
      <c r="AU29" s="85"/>
      <c r="AV29" s="85"/>
      <c r="AW29" s="85"/>
    </row>
    <row r="30" spans="5:49" x14ac:dyDescent="0.25">
      <c r="E30" s="109">
        <v>205</v>
      </c>
      <c r="F30" s="59"/>
      <c r="G30" s="59"/>
      <c r="H30" s="59"/>
      <c r="I30" s="59"/>
      <c r="J30" s="59"/>
      <c r="K30" s="64"/>
      <c r="L30" s="63"/>
      <c r="M30" s="64"/>
      <c r="N30" s="64"/>
      <c r="O30" s="64"/>
      <c r="P30" s="64"/>
      <c r="Q30" s="63"/>
      <c r="R30" s="63"/>
      <c r="S30" s="63"/>
      <c r="T30" s="63"/>
      <c r="U30" s="63"/>
      <c r="V30" s="63"/>
      <c r="W30" s="63"/>
      <c r="X30" s="63"/>
      <c r="Y30" s="64"/>
      <c r="Z30" s="63"/>
      <c r="AA30" s="63"/>
      <c r="AB30" s="64"/>
      <c r="AC30" s="64"/>
      <c r="AD30" s="64"/>
      <c r="AE30" s="64">
        <v>600</v>
      </c>
      <c r="AF30" s="64"/>
      <c r="AG30" s="64"/>
      <c r="AH30" s="63"/>
      <c r="AI30" s="69">
        <f>SUM(K30:AH30)</f>
        <v>600</v>
      </c>
      <c r="AJ30" s="110">
        <f t="shared" si="6"/>
        <v>600</v>
      </c>
      <c r="AK30" s="98"/>
      <c r="AL30" s="85"/>
      <c r="AM30" s="85"/>
      <c r="AN30" s="85"/>
      <c r="AO30" s="85"/>
      <c r="AP30" s="99"/>
      <c r="AQ30" s="85"/>
      <c r="AR30" s="85"/>
      <c r="AS30" s="85"/>
      <c r="AT30" s="85"/>
      <c r="AU30" s="85"/>
      <c r="AV30" s="85"/>
      <c r="AW30" s="85"/>
    </row>
    <row r="31" spans="5:49" x14ac:dyDescent="0.25">
      <c r="E31" s="109">
        <v>209</v>
      </c>
      <c r="F31" s="59"/>
      <c r="G31" s="59"/>
      <c r="H31" s="59"/>
      <c r="I31" s="59">
        <f t="shared" si="7"/>
        <v>0</v>
      </c>
      <c r="J31" s="59"/>
      <c r="K31" s="64"/>
      <c r="L31" s="63"/>
      <c r="M31" s="64"/>
      <c r="N31" s="64"/>
      <c r="O31" s="64"/>
      <c r="P31" s="64"/>
      <c r="Q31" s="63"/>
      <c r="R31" s="63"/>
      <c r="S31" s="63"/>
      <c r="T31" s="63"/>
      <c r="U31" s="63"/>
      <c r="V31" s="63"/>
      <c r="W31" s="63"/>
      <c r="X31" s="63"/>
      <c r="Y31" s="64"/>
      <c r="Z31" s="63"/>
      <c r="AA31" s="63"/>
      <c r="AB31" s="64"/>
      <c r="AC31" s="64"/>
      <c r="AD31" s="64"/>
      <c r="AE31" s="64">
        <v>167</v>
      </c>
      <c r="AF31" s="64"/>
      <c r="AG31" s="64"/>
      <c r="AH31" s="63"/>
      <c r="AI31" s="69">
        <f t="shared" si="8"/>
        <v>167</v>
      </c>
      <c r="AJ31" s="110">
        <f t="shared" si="6"/>
        <v>167</v>
      </c>
      <c r="AK31" s="98"/>
      <c r="AL31" s="85"/>
      <c r="AM31" s="85"/>
      <c r="AN31" s="85"/>
      <c r="AO31" s="85"/>
      <c r="AP31" s="99"/>
      <c r="AQ31" s="85"/>
      <c r="AR31" s="85"/>
      <c r="AS31" s="85"/>
      <c r="AT31" s="85"/>
      <c r="AU31" s="85"/>
      <c r="AV31" s="85"/>
      <c r="AW31" s="85"/>
    </row>
    <row r="32" spans="5:49" x14ac:dyDescent="0.25">
      <c r="E32" s="109">
        <v>551</v>
      </c>
      <c r="F32" s="59"/>
      <c r="G32" s="59"/>
      <c r="H32" s="59"/>
      <c r="I32" s="59">
        <f t="shared" si="7"/>
        <v>0</v>
      </c>
      <c r="J32" s="59"/>
      <c r="K32" s="64">
        <v>1381</v>
      </c>
      <c r="L32" s="63"/>
      <c r="M32" s="64">
        <v>112</v>
      </c>
      <c r="N32" s="64"/>
      <c r="O32" s="64"/>
      <c r="P32" s="64">
        <v>1500</v>
      </c>
      <c r="Q32" s="63"/>
      <c r="R32" s="63"/>
      <c r="S32" s="63"/>
      <c r="T32" s="63"/>
      <c r="U32" s="63"/>
      <c r="V32" s="63"/>
      <c r="W32" s="63"/>
      <c r="X32" s="63"/>
      <c r="Y32" s="64">
        <v>260</v>
      </c>
      <c r="Z32" s="63"/>
      <c r="AA32" s="63"/>
      <c r="AB32" s="64"/>
      <c r="AC32" s="64"/>
      <c r="AD32" s="64"/>
      <c r="AE32" s="64">
        <v>904</v>
      </c>
      <c r="AF32" s="64"/>
      <c r="AG32" s="64"/>
      <c r="AH32" s="63"/>
      <c r="AI32" s="69">
        <f t="shared" si="8"/>
        <v>4157</v>
      </c>
      <c r="AJ32" s="110">
        <f t="shared" si="6"/>
        <v>4157</v>
      </c>
      <c r="AK32" s="98"/>
      <c r="AL32" s="85"/>
      <c r="AM32" s="85"/>
      <c r="AN32" s="85"/>
      <c r="AO32" s="85"/>
      <c r="AP32" s="99"/>
      <c r="AQ32" s="85"/>
      <c r="AR32" s="85"/>
      <c r="AS32" s="85"/>
      <c r="AT32" s="85"/>
      <c r="AU32" s="85"/>
      <c r="AV32" s="85"/>
      <c r="AW32" s="85"/>
    </row>
    <row r="33" spans="5:49" x14ac:dyDescent="0.25">
      <c r="E33" s="109">
        <v>552</v>
      </c>
      <c r="F33" s="59"/>
      <c r="G33" s="59"/>
      <c r="H33" s="59"/>
      <c r="I33" s="59">
        <f t="shared" si="7"/>
        <v>0</v>
      </c>
      <c r="J33" s="59"/>
      <c r="K33" s="64"/>
      <c r="L33" s="63"/>
      <c r="M33" s="64"/>
      <c r="N33" s="64"/>
      <c r="O33" s="64"/>
      <c r="P33" s="64"/>
      <c r="Q33" s="63"/>
      <c r="R33" s="63"/>
      <c r="S33" s="63"/>
      <c r="T33" s="63"/>
      <c r="U33" s="63"/>
      <c r="V33" s="63"/>
      <c r="W33" s="63"/>
      <c r="X33" s="63"/>
      <c r="Y33" s="64"/>
      <c r="Z33" s="63"/>
      <c r="AA33" s="63"/>
      <c r="AB33" s="64"/>
      <c r="AC33" s="64"/>
      <c r="AD33" s="64"/>
      <c r="AE33" s="64">
        <v>500</v>
      </c>
      <c r="AF33" s="64"/>
      <c r="AG33" s="64"/>
      <c r="AH33" s="63"/>
      <c r="AI33" s="69">
        <f t="shared" si="8"/>
        <v>500</v>
      </c>
      <c r="AJ33" s="110">
        <f t="shared" si="6"/>
        <v>500</v>
      </c>
      <c r="AK33" s="98"/>
      <c r="AL33" s="85"/>
      <c r="AM33" s="85"/>
      <c r="AN33" s="85"/>
      <c r="AO33" s="85"/>
      <c r="AP33" s="99"/>
      <c r="AQ33" s="85"/>
      <c r="AR33" s="85"/>
      <c r="AS33" s="85"/>
      <c r="AT33" s="85"/>
      <c r="AU33" s="85"/>
      <c r="AV33" s="85"/>
      <c r="AW33" s="85"/>
    </row>
    <row r="34" spans="5:49" x14ac:dyDescent="0.25">
      <c r="E34" s="109">
        <v>560</v>
      </c>
      <c r="F34" s="59"/>
      <c r="G34" s="59"/>
      <c r="H34" s="59"/>
      <c r="I34" s="59">
        <f t="shared" si="7"/>
        <v>0</v>
      </c>
      <c r="J34" s="59"/>
      <c r="K34" s="64">
        <v>806</v>
      </c>
      <c r="L34" s="63"/>
      <c r="M34" s="64">
        <v>48</v>
      </c>
      <c r="N34" s="64"/>
      <c r="O34" s="64"/>
      <c r="P34" s="64">
        <v>704</v>
      </c>
      <c r="Q34" s="63"/>
      <c r="R34" s="63"/>
      <c r="S34" s="63"/>
      <c r="T34" s="63"/>
      <c r="U34" s="63"/>
      <c r="V34" s="63"/>
      <c r="W34" s="63"/>
      <c r="X34" s="63"/>
      <c r="Y34" s="64">
        <v>120</v>
      </c>
      <c r="Z34" s="63"/>
      <c r="AA34" s="63"/>
      <c r="AB34" s="64"/>
      <c r="AC34" s="64"/>
      <c r="AD34" s="64"/>
      <c r="AE34" s="64">
        <v>336</v>
      </c>
      <c r="AF34" s="64"/>
      <c r="AG34" s="64"/>
      <c r="AH34" s="63"/>
      <c r="AI34" s="69">
        <f t="shared" si="8"/>
        <v>2014</v>
      </c>
      <c r="AJ34" s="110">
        <f t="shared" si="6"/>
        <v>2014</v>
      </c>
      <c r="AK34" s="98"/>
      <c r="AL34" s="85"/>
      <c r="AM34" s="85"/>
      <c r="AN34" s="85"/>
      <c r="AO34" s="85"/>
      <c r="AP34" s="99"/>
      <c r="AQ34" s="85"/>
      <c r="AR34" s="85"/>
      <c r="AS34" s="85"/>
      <c r="AT34" s="85"/>
      <c r="AU34" s="85"/>
      <c r="AV34" s="85"/>
      <c r="AW34" s="85"/>
    </row>
    <row r="35" spans="5:49" x14ac:dyDescent="0.25">
      <c r="E35" s="109">
        <v>580</v>
      </c>
      <c r="F35" s="59"/>
      <c r="G35" s="59"/>
      <c r="H35" s="59"/>
      <c r="I35" s="59"/>
      <c r="J35" s="59"/>
      <c r="K35" s="64">
        <v>470</v>
      </c>
      <c r="L35" s="63"/>
      <c r="M35" s="64">
        <v>28</v>
      </c>
      <c r="N35" s="64"/>
      <c r="O35" s="64"/>
      <c r="P35" s="64">
        <v>494</v>
      </c>
      <c r="Q35" s="63"/>
      <c r="R35" s="63"/>
      <c r="S35" s="63"/>
      <c r="T35" s="63"/>
      <c r="U35" s="63"/>
      <c r="V35" s="63"/>
      <c r="W35" s="63"/>
      <c r="X35" s="63"/>
      <c r="Y35" s="64">
        <v>30</v>
      </c>
      <c r="Z35" s="63"/>
      <c r="AA35" s="63"/>
      <c r="AB35" s="64"/>
      <c r="AC35" s="64"/>
      <c r="AD35" s="64"/>
      <c r="AE35" s="64">
        <v>196</v>
      </c>
      <c r="AF35" s="64"/>
      <c r="AG35" s="64"/>
      <c r="AH35" s="63"/>
      <c r="AI35" s="69">
        <f t="shared" si="8"/>
        <v>1218</v>
      </c>
      <c r="AJ35" s="110">
        <f t="shared" si="6"/>
        <v>1218</v>
      </c>
      <c r="AK35" s="98"/>
      <c r="AL35" s="85"/>
      <c r="AM35" s="85"/>
      <c r="AN35" s="85"/>
      <c r="AO35" s="85"/>
      <c r="AP35" s="99"/>
      <c r="AQ35" s="85"/>
      <c r="AR35" s="85"/>
      <c r="AS35" s="85"/>
      <c r="AT35" s="85"/>
      <c r="AU35" s="85"/>
      <c r="AV35" s="85"/>
      <c r="AW35" s="85"/>
    </row>
    <row r="36" spans="5:49" x14ac:dyDescent="0.25">
      <c r="E36" s="109">
        <v>1013</v>
      </c>
      <c r="F36" s="59"/>
      <c r="G36" s="59"/>
      <c r="H36" s="59"/>
      <c r="I36" s="59">
        <f t="shared" si="7"/>
        <v>0</v>
      </c>
      <c r="J36" s="59"/>
      <c r="K36" s="64"/>
      <c r="L36" s="63"/>
      <c r="M36" s="64"/>
      <c r="N36" s="64"/>
      <c r="O36" s="64"/>
      <c r="P36" s="64"/>
      <c r="Q36" s="63"/>
      <c r="R36" s="63"/>
      <c r="S36" s="63"/>
      <c r="T36" s="63"/>
      <c r="U36" s="63"/>
      <c r="V36" s="63"/>
      <c r="W36" s="63"/>
      <c r="X36" s="63"/>
      <c r="Y36" s="64"/>
      <c r="Z36" s="63"/>
      <c r="AA36" s="63"/>
      <c r="AB36" s="64"/>
      <c r="AC36" s="64"/>
      <c r="AD36" s="64"/>
      <c r="AE36" s="64"/>
      <c r="AF36" s="64"/>
      <c r="AG36" s="64"/>
      <c r="AH36" s="63"/>
      <c r="AI36" s="69">
        <f t="shared" si="8"/>
        <v>0</v>
      </c>
      <c r="AJ36" s="110">
        <f t="shared" si="6"/>
        <v>0</v>
      </c>
      <c r="AK36" s="98"/>
      <c r="AL36" s="85"/>
      <c r="AM36" s="85"/>
      <c r="AN36" s="85"/>
      <c r="AO36" s="85"/>
      <c r="AP36" s="99"/>
      <c r="AQ36" s="85"/>
      <c r="AR36" s="85"/>
      <c r="AS36" s="85"/>
      <c r="AT36" s="85"/>
      <c r="AU36" s="85"/>
      <c r="AV36" s="85"/>
      <c r="AW36" s="85"/>
    </row>
    <row r="37" spans="5:49" x14ac:dyDescent="0.25">
      <c r="E37" s="109">
        <v>1014</v>
      </c>
      <c r="F37" s="59"/>
      <c r="G37" s="59"/>
      <c r="H37" s="59"/>
      <c r="I37" s="59">
        <f t="shared" ref="I37" si="9">F37+H37</f>
        <v>0</v>
      </c>
      <c r="J37" s="59"/>
      <c r="K37" s="64"/>
      <c r="L37" s="63"/>
      <c r="M37" s="64"/>
      <c r="N37" s="64"/>
      <c r="O37" s="64"/>
      <c r="P37" s="64"/>
      <c r="Q37" s="63"/>
      <c r="R37" s="63"/>
      <c r="S37" s="63"/>
      <c r="T37" s="63"/>
      <c r="U37" s="63"/>
      <c r="V37" s="63"/>
      <c r="W37" s="63"/>
      <c r="X37" s="63"/>
      <c r="Y37" s="64"/>
      <c r="Z37" s="63"/>
      <c r="AA37" s="63"/>
      <c r="AB37" s="64"/>
      <c r="AC37" s="64"/>
      <c r="AD37" s="64"/>
      <c r="AE37" s="64"/>
      <c r="AF37" s="64"/>
      <c r="AG37" s="64"/>
      <c r="AH37" s="63"/>
      <c r="AI37" s="69">
        <f t="shared" si="8"/>
        <v>0</v>
      </c>
      <c r="AJ37" s="110">
        <f t="shared" si="6"/>
        <v>0</v>
      </c>
      <c r="AK37" s="98"/>
      <c r="AL37" s="85"/>
      <c r="AM37" s="85"/>
      <c r="AN37" s="85"/>
      <c r="AO37" s="85"/>
      <c r="AP37" s="99"/>
      <c r="AQ37" s="85"/>
      <c r="AR37" s="85"/>
      <c r="AS37" s="85"/>
      <c r="AT37" s="85"/>
      <c r="AU37" s="85"/>
      <c r="AV37" s="85"/>
      <c r="AW37" s="85"/>
    </row>
    <row r="38" spans="5:49" x14ac:dyDescent="0.25">
      <c r="E38" s="109">
        <v>1015</v>
      </c>
      <c r="F38" s="59"/>
      <c r="G38" s="59"/>
      <c r="H38" s="59"/>
      <c r="I38" s="59">
        <f t="shared" ref="I38" si="10">F38+H38</f>
        <v>0</v>
      </c>
      <c r="J38" s="59"/>
      <c r="K38" s="64">
        <v>800</v>
      </c>
      <c r="L38" s="63"/>
      <c r="M38" s="64"/>
      <c r="N38" s="64"/>
      <c r="O38" s="64"/>
      <c r="P38" s="64"/>
      <c r="Q38" s="63"/>
      <c r="R38" s="63"/>
      <c r="S38" s="63"/>
      <c r="T38" s="63"/>
      <c r="U38" s="63"/>
      <c r="V38" s="63"/>
      <c r="W38" s="63"/>
      <c r="X38" s="63"/>
      <c r="Y38" s="64"/>
      <c r="Z38" s="63"/>
      <c r="AA38" s="63"/>
      <c r="AB38" s="64"/>
      <c r="AC38" s="64"/>
      <c r="AD38" s="64"/>
      <c r="AE38" s="64">
        <v>379</v>
      </c>
      <c r="AF38" s="64"/>
      <c r="AG38" s="64"/>
      <c r="AH38" s="63"/>
      <c r="AI38" s="69">
        <f t="shared" si="8"/>
        <v>1179</v>
      </c>
      <c r="AJ38" s="110">
        <f t="shared" si="6"/>
        <v>1179</v>
      </c>
      <c r="AK38" s="98"/>
      <c r="AL38" s="85"/>
      <c r="AM38" s="85"/>
      <c r="AN38" s="85"/>
      <c r="AO38" s="85"/>
      <c r="AP38" s="99"/>
      <c r="AQ38" s="85"/>
      <c r="AR38" s="85"/>
      <c r="AS38" s="85"/>
      <c r="AT38" s="85"/>
      <c r="AU38" s="85"/>
      <c r="AV38" s="85"/>
      <c r="AW38" s="85"/>
    </row>
    <row r="39" spans="5:49" x14ac:dyDescent="0.25">
      <c r="E39" s="109">
        <v>1016</v>
      </c>
      <c r="F39" s="59"/>
      <c r="G39" s="59"/>
      <c r="H39" s="59"/>
      <c r="I39" s="59"/>
      <c r="J39" s="59"/>
      <c r="K39" s="64"/>
      <c r="L39" s="63"/>
      <c r="M39" s="64"/>
      <c r="N39" s="64"/>
      <c r="O39" s="64"/>
      <c r="P39" s="64"/>
      <c r="Q39" s="63"/>
      <c r="R39" s="63"/>
      <c r="S39" s="63"/>
      <c r="T39" s="63"/>
      <c r="U39" s="63"/>
      <c r="V39" s="63"/>
      <c r="W39" s="63"/>
      <c r="X39" s="63"/>
      <c r="Y39" s="64"/>
      <c r="Z39" s="63"/>
      <c r="AA39" s="63"/>
      <c r="AB39" s="64"/>
      <c r="AC39" s="64"/>
      <c r="AD39" s="64"/>
      <c r="AE39" s="64"/>
      <c r="AF39" s="64"/>
      <c r="AG39" s="64"/>
      <c r="AH39" s="63"/>
      <c r="AI39" s="69">
        <f t="shared" si="8"/>
        <v>0</v>
      </c>
      <c r="AJ39" s="110">
        <f t="shared" si="6"/>
        <v>0</v>
      </c>
      <c r="AK39" s="98"/>
      <c r="AL39" s="85"/>
      <c r="AM39" s="85"/>
      <c r="AN39" s="85"/>
      <c r="AO39" s="85"/>
      <c r="AP39" s="99"/>
      <c r="AQ39" s="85"/>
      <c r="AR39" s="85"/>
      <c r="AS39" s="85"/>
      <c r="AT39" s="85"/>
      <c r="AU39" s="85"/>
      <c r="AV39" s="85"/>
      <c r="AW39" s="85"/>
    </row>
    <row r="40" spans="5:49" x14ac:dyDescent="0.25">
      <c r="E40" s="109">
        <v>1020</v>
      </c>
      <c r="F40" s="59"/>
      <c r="G40" s="59"/>
      <c r="H40" s="59"/>
      <c r="I40" s="59">
        <f t="shared" ref="I40" si="11">F40+H40</f>
        <v>0</v>
      </c>
      <c r="J40" s="59"/>
      <c r="K40" s="64">
        <v>6000</v>
      </c>
      <c r="L40" s="63"/>
      <c r="M40" s="64">
        <v>16111</v>
      </c>
      <c r="N40" s="64"/>
      <c r="O40" s="64"/>
      <c r="P40" s="64"/>
      <c r="Q40" s="63"/>
      <c r="R40" s="63"/>
      <c r="S40" s="63"/>
      <c r="T40" s="63"/>
      <c r="U40" s="63"/>
      <c r="V40" s="63"/>
      <c r="W40" s="63"/>
      <c r="X40" s="63"/>
      <c r="Y40" s="64"/>
      <c r="Z40" s="63"/>
      <c r="AA40" s="63"/>
      <c r="AB40" s="64"/>
      <c r="AC40" s="64"/>
      <c r="AD40" s="64">
        <v>1820</v>
      </c>
      <c r="AE40" s="64"/>
      <c r="AF40" s="64"/>
      <c r="AG40" s="64"/>
      <c r="AH40" s="63"/>
      <c r="AI40" s="69">
        <f t="shared" si="8"/>
        <v>23931</v>
      </c>
      <c r="AJ40" s="110">
        <f t="shared" si="6"/>
        <v>23931</v>
      </c>
      <c r="AK40" s="98"/>
      <c r="AL40" s="85"/>
      <c r="AM40" s="85"/>
      <c r="AN40" s="85"/>
      <c r="AO40" s="85"/>
      <c r="AP40" s="99"/>
      <c r="AQ40" s="85"/>
      <c r="AR40" s="85"/>
      <c r="AS40" s="85"/>
      <c r="AT40" s="85"/>
      <c r="AU40" s="85"/>
      <c r="AV40" s="85"/>
      <c r="AW40" s="85"/>
    </row>
    <row r="41" spans="5:49" x14ac:dyDescent="0.25">
      <c r="E41" s="109">
        <v>1030</v>
      </c>
      <c r="F41" s="59"/>
      <c r="G41" s="59"/>
      <c r="H41" s="59"/>
      <c r="I41" s="59"/>
      <c r="J41" s="59"/>
      <c r="K41" s="64"/>
      <c r="L41" s="63"/>
      <c r="M41" s="64"/>
      <c r="N41" s="64"/>
      <c r="O41" s="64"/>
      <c r="P41" s="64"/>
      <c r="Q41" s="63"/>
      <c r="R41" s="63"/>
      <c r="S41" s="63"/>
      <c r="T41" s="63"/>
      <c r="U41" s="63"/>
      <c r="V41" s="63"/>
      <c r="W41" s="63"/>
      <c r="X41" s="63"/>
      <c r="Y41" s="64"/>
      <c r="Z41" s="63"/>
      <c r="AA41" s="63"/>
      <c r="AB41" s="64"/>
      <c r="AC41" s="64"/>
      <c r="AD41" s="64"/>
      <c r="AE41" s="64"/>
      <c r="AF41" s="64"/>
      <c r="AG41" s="64"/>
      <c r="AH41" s="63"/>
      <c r="AI41" s="69">
        <f t="shared" si="8"/>
        <v>0</v>
      </c>
      <c r="AJ41" s="110">
        <f t="shared" si="6"/>
        <v>0</v>
      </c>
      <c r="AK41" s="98"/>
      <c r="AL41" s="85"/>
      <c r="AM41" s="85"/>
      <c r="AN41" s="85"/>
      <c r="AO41" s="85"/>
      <c r="AP41" s="99"/>
      <c r="AQ41" s="85"/>
      <c r="AR41" s="85"/>
      <c r="AS41" s="85"/>
      <c r="AT41" s="85"/>
      <c r="AU41" s="85"/>
      <c r="AV41" s="85"/>
      <c r="AW41" s="85"/>
    </row>
    <row r="42" spans="5:49" x14ac:dyDescent="0.25">
      <c r="E42" s="109">
        <v>1051</v>
      </c>
      <c r="F42" s="59"/>
      <c r="G42" s="59"/>
      <c r="H42" s="59"/>
      <c r="I42" s="59"/>
      <c r="J42" s="59"/>
      <c r="K42" s="64">
        <v>10000</v>
      </c>
      <c r="L42" s="63"/>
      <c r="M42" s="64"/>
      <c r="N42" s="64"/>
      <c r="O42" s="64"/>
      <c r="P42" s="64"/>
      <c r="Q42" s="63"/>
      <c r="R42" s="63"/>
      <c r="S42" s="63"/>
      <c r="T42" s="63"/>
      <c r="U42" s="63"/>
      <c r="V42" s="63"/>
      <c r="W42" s="63"/>
      <c r="X42" s="63"/>
      <c r="Y42" s="64"/>
      <c r="Z42" s="63"/>
      <c r="AA42" s="63"/>
      <c r="AB42" s="64"/>
      <c r="AC42" s="64"/>
      <c r="AD42" s="64"/>
      <c r="AE42" s="64"/>
      <c r="AF42" s="64"/>
      <c r="AG42" s="64"/>
      <c r="AH42" s="63"/>
      <c r="AI42" s="69"/>
      <c r="AJ42" s="110">
        <v>10000</v>
      </c>
      <c r="AK42" s="98"/>
      <c r="AL42" s="85"/>
      <c r="AM42" s="85"/>
      <c r="AN42" s="85"/>
      <c r="AO42" s="85"/>
      <c r="AP42" s="99"/>
      <c r="AQ42" s="85"/>
      <c r="AR42" s="85"/>
      <c r="AS42" s="85"/>
      <c r="AT42" s="85"/>
      <c r="AU42" s="85"/>
      <c r="AV42" s="85"/>
      <c r="AW42" s="85"/>
    </row>
    <row r="43" spans="5:49" x14ac:dyDescent="0.25">
      <c r="E43" s="109">
        <v>1052</v>
      </c>
      <c r="F43" s="59"/>
      <c r="G43" s="59"/>
      <c r="H43" s="59"/>
      <c r="I43" s="59">
        <f t="shared" si="7"/>
        <v>0</v>
      </c>
      <c r="J43" s="59"/>
      <c r="K43" s="64">
        <v>44175</v>
      </c>
      <c r="L43" s="63"/>
      <c r="M43" s="64"/>
      <c r="N43" s="64"/>
      <c r="O43" s="64"/>
      <c r="P43" s="64"/>
      <c r="Q43" s="63"/>
      <c r="R43" s="63"/>
      <c r="S43" s="63"/>
      <c r="T43" s="63"/>
      <c r="U43" s="63"/>
      <c r="V43" s="63"/>
      <c r="W43" s="63"/>
      <c r="X43" s="63"/>
      <c r="Y43" s="64"/>
      <c r="Z43" s="63"/>
      <c r="AA43" s="63"/>
      <c r="AB43" s="64"/>
      <c r="AC43" s="64"/>
      <c r="AD43" s="64"/>
      <c r="AE43" s="64"/>
      <c r="AF43" s="64"/>
      <c r="AG43" s="64"/>
      <c r="AH43" s="63"/>
      <c r="AI43" s="69">
        <f t="shared" si="8"/>
        <v>44175</v>
      </c>
      <c r="AJ43" s="110">
        <f t="shared" si="6"/>
        <v>44175</v>
      </c>
      <c r="AK43" s="98"/>
      <c r="AL43" s="85"/>
      <c r="AM43" s="85"/>
      <c r="AN43" s="85"/>
      <c r="AO43" s="85"/>
      <c r="AP43" s="99"/>
      <c r="AQ43" s="85"/>
      <c r="AR43" s="85"/>
      <c r="AS43" s="85"/>
      <c r="AT43" s="85"/>
      <c r="AU43" s="85"/>
      <c r="AV43" s="85"/>
      <c r="AW43" s="85"/>
    </row>
    <row r="44" spans="5:49" x14ac:dyDescent="0.25">
      <c r="E44" s="109">
        <v>5204</v>
      </c>
      <c r="F44" s="59"/>
      <c r="G44" s="59"/>
      <c r="H44" s="59"/>
      <c r="I44" s="59">
        <f t="shared" si="7"/>
        <v>0</v>
      </c>
      <c r="J44" s="59"/>
      <c r="K44" s="64"/>
      <c r="L44" s="63"/>
      <c r="M44" s="64"/>
      <c r="N44" s="64"/>
      <c r="O44" s="64"/>
      <c r="P44" s="64"/>
      <c r="Q44" s="63"/>
      <c r="R44" s="63"/>
      <c r="S44" s="63"/>
      <c r="T44" s="63"/>
      <c r="U44" s="63"/>
      <c r="V44" s="63"/>
      <c r="W44" s="63"/>
      <c r="X44" s="63"/>
      <c r="Y44" s="64"/>
      <c r="Z44" s="63"/>
      <c r="AA44" s="63"/>
      <c r="AB44" s="64"/>
      <c r="AC44" s="64"/>
      <c r="AD44" s="64"/>
      <c r="AE44" s="64"/>
      <c r="AF44" s="64"/>
      <c r="AG44" s="64"/>
      <c r="AH44" s="63"/>
      <c r="AI44" s="69">
        <f t="shared" si="8"/>
        <v>0</v>
      </c>
      <c r="AJ44" s="110">
        <f t="shared" si="6"/>
        <v>0</v>
      </c>
      <c r="AK44" s="98"/>
      <c r="AL44" s="85"/>
      <c r="AM44" s="85"/>
      <c r="AN44" s="85"/>
      <c r="AO44" s="85"/>
      <c r="AP44" s="99"/>
      <c r="AQ44" s="85"/>
      <c r="AR44" s="85"/>
      <c r="AS44" s="85"/>
      <c r="AT44" s="85"/>
      <c r="AU44" s="85"/>
      <c r="AV44" s="85"/>
      <c r="AW44" s="85"/>
    </row>
    <row r="45" spans="5:49" x14ac:dyDescent="0.25">
      <c r="E45" s="109">
        <v>4301</v>
      </c>
      <c r="F45" s="59"/>
      <c r="G45" s="59"/>
      <c r="H45" s="59"/>
      <c r="I45" s="59"/>
      <c r="J45" s="59"/>
      <c r="K45" s="64"/>
      <c r="L45" s="63"/>
      <c r="M45" s="64"/>
      <c r="N45" s="64"/>
      <c r="O45" s="64"/>
      <c r="P45" s="64"/>
      <c r="Q45" s="63"/>
      <c r="R45" s="63"/>
      <c r="S45" s="63"/>
      <c r="T45" s="63"/>
      <c r="U45" s="63"/>
      <c r="V45" s="63"/>
      <c r="W45" s="63"/>
      <c r="X45" s="63"/>
      <c r="Y45" s="64"/>
      <c r="Z45" s="63"/>
      <c r="AA45" s="63"/>
      <c r="AB45" s="64"/>
      <c r="AC45" s="64"/>
      <c r="AD45" s="64"/>
      <c r="AE45" s="64"/>
      <c r="AF45" s="64"/>
      <c r="AG45" s="64"/>
      <c r="AH45" s="63"/>
      <c r="AI45" s="69">
        <f t="shared" ref="AI45:AI46" si="12">SUM(K45:AH45)</f>
        <v>0</v>
      </c>
      <c r="AJ45" s="110">
        <f t="shared" si="6"/>
        <v>0</v>
      </c>
      <c r="AK45" s="98"/>
      <c r="AL45" s="85"/>
      <c r="AM45" s="85"/>
      <c r="AN45" s="85"/>
      <c r="AO45" s="85"/>
      <c r="AP45" s="99"/>
      <c r="AQ45" s="85"/>
      <c r="AR45" s="85"/>
      <c r="AS45" s="85"/>
      <c r="AT45" s="85"/>
      <c r="AU45" s="85"/>
      <c r="AV45" s="85"/>
      <c r="AW45" s="85"/>
    </row>
    <row r="46" spans="5:49" x14ac:dyDescent="0.25">
      <c r="E46" s="109">
        <v>4901</v>
      </c>
      <c r="F46" s="59"/>
      <c r="G46" s="59"/>
      <c r="H46" s="59"/>
      <c r="I46" s="59"/>
      <c r="J46" s="59"/>
      <c r="K46" s="64"/>
      <c r="L46" s="63"/>
      <c r="M46" s="64"/>
      <c r="N46" s="64"/>
      <c r="O46" s="64"/>
      <c r="P46" s="64"/>
      <c r="Q46" s="63"/>
      <c r="R46" s="63"/>
      <c r="S46" s="63"/>
      <c r="T46" s="63"/>
      <c r="U46" s="63"/>
      <c r="V46" s="63"/>
      <c r="W46" s="63"/>
      <c r="X46" s="63"/>
      <c r="Y46" s="64"/>
      <c r="Z46" s="63"/>
      <c r="AA46" s="63"/>
      <c r="AB46" s="64"/>
      <c r="AC46" s="64"/>
      <c r="AD46" s="64"/>
      <c r="AE46" s="64"/>
      <c r="AF46" s="64"/>
      <c r="AG46" s="64"/>
      <c r="AH46" s="63"/>
      <c r="AI46" s="69">
        <f t="shared" si="12"/>
        <v>0</v>
      </c>
      <c r="AJ46" s="110">
        <f t="shared" si="6"/>
        <v>0</v>
      </c>
      <c r="AK46" s="98"/>
      <c r="AL46" s="85"/>
      <c r="AM46" s="85"/>
      <c r="AN46" s="85"/>
      <c r="AO46" s="85"/>
      <c r="AP46" s="99"/>
      <c r="AQ46" s="85"/>
      <c r="AR46" s="85"/>
      <c r="AS46" s="85"/>
      <c r="AT46" s="85"/>
      <c r="AU46" s="85"/>
      <c r="AV46" s="85"/>
      <c r="AW46" s="85"/>
    </row>
    <row r="47" spans="5:49" x14ac:dyDescent="0.25">
      <c r="E47" s="109">
        <v>5100</v>
      </c>
      <c r="F47" s="59"/>
      <c r="G47" s="59"/>
      <c r="H47" s="59"/>
      <c r="I47" s="59"/>
      <c r="J47" s="59"/>
      <c r="K47" s="64"/>
      <c r="L47" s="63"/>
      <c r="M47" s="64"/>
      <c r="N47" s="64"/>
      <c r="O47" s="64"/>
      <c r="P47" s="64"/>
      <c r="Q47" s="63"/>
      <c r="R47" s="63"/>
      <c r="S47" s="63"/>
      <c r="T47" s="63"/>
      <c r="U47" s="63"/>
      <c r="V47" s="63"/>
      <c r="W47" s="63"/>
      <c r="X47" s="63"/>
      <c r="Y47" s="64"/>
      <c r="Z47" s="63"/>
      <c r="AA47" s="63"/>
      <c r="AB47" s="64"/>
      <c r="AC47" s="64"/>
      <c r="AD47" s="64"/>
      <c r="AE47" s="64"/>
      <c r="AF47" s="64"/>
      <c r="AG47" s="64"/>
      <c r="AH47" s="63"/>
      <c r="AI47" s="69">
        <f t="shared" si="8"/>
        <v>0</v>
      </c>
      <c r="AJ47" s="110">
        <f t="shared" si="6"/>
        <v>0</v>
      </c>
      <c r="AK47" s="98"/>
      <c r="AL47" s="85"/>
      <c r="AM47" s="85"/>
      <c r="AN47" s="85"/>
      <c r="AO47" s="85"/>
      <c r="AP47" s="99"/>
      <c r="AQ47" s="85"/>
      <c r="AR47" s="85"/>
      <c r="AS47" s="85"/>
      <c r="AT47" s="85"/>
      <c r="AU47" s="85"/>
      <c r="AV47" s="85"/>
      <c r="AW47" s="85"/>
    </row>
    <row r="48" spans="5:49" x14ac:dyDescent="0.25">
      <c r="E48" s="109">
        <v>5205</v>
      </c>
      <c r="F48" s="59"/>
      <c r="G48" s="59"/>
      <c r="H48" s="59">
        <v>0</v>
      </c>
      <c r="I48" s="59">
        <f t="shared" si="7"/>
        <v>0</v>
      </c>
      <c r="J48" s="59"/>
      <c r="K48" s="64"/>
      <c r="L48" s="63"/>
      <c r="M48" s="64"/>
      <c r="N48" s="64"/>
      <c r="O48" s="64"/>
      <c r="P48" s="64"/>
      <c r="Q48" s="63"/>
      <c r="R48" s="63"/>
      <c r="S48" s="63"/>
      <c r="T48" s="63"/>
      <c r="U48" s="63"/>
      <c r="V48" s="63"/>
      <c r="W48" s="63"/>
      <c r="X48" s="63"/>
      <c r="Y48" s="64"/>
      <c r="Z48" s="63"/>
      <c r="AA48" s="63"/>
      <c r="AB48" s="64"/>
      <c r="AC48" s="64"/>
      <c r="AD48" s="64"/>
      <c r="AE48" s="64"/>
      <c r="AF48" s="64"/>
      <c r="AG48" s="64"/>
      <c r="AH48" s="63"/>
      <c r="AI48" s="69">
        <f t="shared" si="8"/>
        <v>0</v>
      </c>
      <c r="AJ48" s="110">
        <f t="shared" si="6"/>
        <v>0</v>
      </c>
      <c r="AK48" s="98"/>
      <c r="AL48" s="85"/>
      <c r="AM48" s="85"/>
      <c r="AN48" s="85"/>
      <c r="AO48" s="85"/>
      <c r="AP48" s="99"/>
      <c r="AQ48" s="85"/>
      <c r="AR48" s="85"/>
      <c r="AS48" s="85"/>
      <c r="AT48" s="85"/>
      <c r="AU48" s="85"/>
      <c r="AV48" s="85"/>
      <c r="AW48" s="85"/>
    </row>
    <row r="49" spans="5:49" x14ac:dyDescent="0.25">
      <c r="E49" s="109">
        <v>5201</v>
      </c>
      <c r="F49" s="59"/>
      <c r="G49" s="59"/>
      <c r="H49" s="59"/>
      <c r="I49" s="59">
        <f t="shared" si="7"/>
        <v>0</v>
      </c>
      <c r="J49" s="59"/>
      <c r="K49" s="64"/>
      <c r="L49" s="63"/>
      <c r="M49" s="64"/>
      <c r="N49" s="64"/>
      <c r="O49" s="64"/>
      <c r="P49" s="64"/>
      <c r="Q49" s="63"/>
      <c r="R49" s="63"/>
      <c r="S49" s="63"/>
      <c r="T49" s="63"/>
      <c r="U49" s="63"/>
      <c r="V49" s="63"/>
      <c r="W49" s="63"/>
      <c r="X49" s="63"/>
      <c r="Y49" s="64"/>
      <c r="Z49" s="63"/>
      <c r="AA49" s="63"/>
      <c r="AB49" s="64"/>
      <c r="AC49" s="64"/>
      <c r="AD49" s="64"/>
      <c r="AE49" s="64"/>
      <c r="AF49" s="64"/>
      <c r="AG49" s="64"/>
      <c r="AH49" s="63"/>
      <c r="AI49" s="69">
        <f t="shared" si="8"/>
        <v>0</v>
      </c>
      <c r="AJ49" s="110">
        <f t="shared" si="6"/>
        <v>0</v>
      </c>
      <c r="AK49" s="98"/>
      <c r="AL49" s="85"/>
      <c r="AM49" s="85"/>
      <c r="AN49" s="85"/>
      <c r="AO49" s="85"/>
      <c r="AP49" s="99"/>
      <c r="AQ49" s="85"/>
      <c r="AR49" s="85"/>
      <c r="AS49" s="85"/>
      <c r="AT49" s="85"/>
      <c r="AU49" s="85"/>
      <c r="AV49" s="85"/>
      <c r="AW49" s="85"/>
    </row>
    <row r="50" spans="5:49" x14ac:dyDescent="0.25">
      <c r="E50" s="109">
        <v>5206</v>
      </c>
      <c r="F50" s="59"/>
      <c r="G50" s="59"/>
      <c r="H50" s="59"/>
      <c r="I50" s="59">
        <f t="shared" si="7"/>
        <v>0</v>
      </c>
      <c r="J50" s="59"/>
      <c r="K50" s="64"/>
      <c r="L50" s="63"/>
      <c r="M50" s="64"/>
      <c r="N50" s="64"/>
      <c r="O50" s="64"/>
      <c r="P50" s="64"/>
      <c r="Q50" s="63"/>
      <c r="R50" s="63"/>
      <c r="S50" s="63"/>
      <c r="T50" s="63"/>
      <c r="U50" s="63"/>
      <c r="V50" s="63"/>
      <c r="W50" s="63"/>
      <c r="X50" s="63"/>
      <c r="Y50" s="64"/>
      <c r="Z50" s="63"/>
      <c r="AA50" s="63"/>
      <c r="AB50" s="64"/>
      <c r="AC50" s="64"/>
      <c r="AD50" s="64"/>
      <c r="AE50" s="64"/>
      <c r="AF50" s="64"/>
      <c r="AG50" s="64"/>
      <c r="AH50" s="63"/>
      <c r="AI50" s="69">
        <f t="shared" si="8"/>
        <v>0</v>
      </c>
      <c r="AJ50" s="110">
        <f t="shared" si="6"/>
        <v>0</v>
      </c>
      <c r="AK50" s="98"/>
      <c r="AL50" s="85"/>
      <c r="AM50" s="85"/>
      <c r="AN50" s="85"/>
      <c r="AO50" s="85"/>
      <c r="AP50" s="99"/>
      <c r="AQ50" s="85"/>
      <c r="AR50" s="85"/>
      <c r="AS50" s="85"/>
      <c r="AT50" s="85"/>
      <c r="AU50" s="85"/>
      <c r="AV50" s="85"/>
      <c r="AW50" s="85"/>
    </row>
    <row r="51" spans="5:49" x14ac:dyDescent="0.25">
      <c r="E51" s="109">
        <v>4202</v>
      </c>
      <c r="F51" s="59"/>
      <c r="G51" s="59"/>
      <c r="H51" s="59"/>
      <c r="I51" s="59">
        <f t="shared" si="7"/>
        <v>0</v>
      </c>
      <c r="J51" s="59"/>
      <c r="K51" s="64"/>
      <c r="L51" s="63"/>
      <c r="M51" s="64"/>
      <c r="N51" s="64"/>
      <c r="O51" s="64"/>
      <c r="P51" s="64"/>
      <c r="Q51" s="63"/>
      <c r="R51" s="63"/>
      <c r="S51" s="63"/>
      <c r="T51" s="63"/>
      <c r="U51" s="63"/>
      <c r="V51" s="63"/>
      <c r="W51" s="63"/>
      <c r="X51" s="63"/>
      <c r="Y51" s="64"/>
      <c r="Z51" s="63"/>
      <c r="AA51" s="63"/>
      <c r="AB51" s="64"/>
      <c r="AC51" s="64"/>
      <c r="AD51" s="64"/>
      <c r="AE51" s="64"/>
      <c r="AF51" s="64"/>
      <c r="AG51" s="64"/>
      <c r="AH51" s="63"/>
      <c r="AI51" s="69">
        <f t="shared" si="8"/>
        <v>0</v>
      </c>
      <c r="AJ51" s="110">
        <f t="shared" si="6"/>
        <v>0</v>
      </c>
      <c r="AK51" s="98"/>
      <c r="AL51" s="85"/>
      <c r="AM51" s="85"/>
      <c r="AN51" s="85"/>
      <c r="AO51" s="85"/>
      <c r="AP51" s="99"/>
      <c r="AQ51" s="85"/>
      <c r="AR51" s="85"/>
      <c r="AS51" s="85"/>
      <c r="AT51" s="85"/>
      <c r="AU51" s="85"/>
      <c r="AV51" s="85"/>
      <c r="AW51" s="85"/>
    </row>
    <row r="52" spans="5:49" x14ac:dyDescent="0.25">
      <c r="E52" s="109">
        <v>5301</v>
      </c>
      <c r="F52" s="59">
        <v>0</v>
      </c>
      <c r="G52" s="59"/>
      <c r="H52" s="59">
        <v>0</v>
      </c>
      <c r="I52" s="59">
        <f t="shared" si="7"/>
        <v>0</v>
      </c>
      <c r="J52" s="59">
        <v>0</v>
      </c>
      <c r="K52" s="64"/>
      <c r="L52" s="63"/>
      <c r="M52" s="64"/>
      <c r="N52" s="64"/>
      <c r="O52" s="64"/>
      <c r="P52" s="64"/>
      <c r="Q52" s="63"/>
      <c r="R52" s="63"/>
      <c r="S52" s="63"/>
      <c r="T52" s="63"/>
      <c r="U52" s="63"/>
      <c r="V52" s="63"/>
      <c r="W52" s="63"/>
      <c r="X52" s="63"/>
      <c r="Y52" s="64"/>
      <c r="Z52" s="63"/>
      <c r="AA52" s="63"/>
      <c r="AB52" s="64"/>
      <c r="AC52" s="64"/>
      <c r="AD52" s="64"/>
      <c r="AE52" s="64"/>
      <c r="AF52" s="64"/>
      <c r="AG52" s="64"/>
      <c r="AH52" s="63"/>
      <c r="AI52" s="69">
        <f t="shared" si="8"/>
        <v>0</v>
      </c>
      <c r="AJ52" s="110">
        <f t="shared" si="6"/>
        <v>0</v>
      </c>
      <c r="AK52" s="98"/>
      <c r="AL52" s="85"/>
      <c r="AM52" s="85"/>
      <c r="AN52" s="85"/>
      <c r="AO52" s="85"/>
      <c r="AP52" s="99"/>
      <c r="AQ52" s="85"/>
      <c r="AR52" s="85"/>
      <c r="AS52" s="85"/>
      <c r="AT52" s="85"/>
      <c r="AU52" s="85"/>
      <c r="AV52" s="85"/>
      <c r="AW52" s="85"/>
    </row>
    <row r="53" spans="5:49" ht="15.75" thickBot="1" x14ac:dyDescent="0.3">
      <c r="E53" s="112"/>
      <c r="F53" s="113">
        <f>SUM(F26:F52)</f>
        <v>0</v>
      </c>
      <c r="G53" s="113">
        <f t="shared" ref="G53:L53" si="13">SUM(G26:G52)</f>
        <v>0</v>
      </c>
      <c r="H53" s="113">
        <f t="shared" si="13"/>
        <v>0</v>
      </c>
      <c r="I53" s="113">
        <f>SUM(I26:I52)</f>
        <v>0</v>
      </c>
      <c r="J53" s="113">
        <f t="shared" si="13"/>
        <v>0</v>
      </c>
      <c r="K53" s="114">
        <f>SUM(K26:K52)</f>
        <v>86032</v>
      </c>
      <c r="L53" s="115">
        <f t="shared" si="13"/>
        <v>0</v>
      </c>
      <c r="M53" s="114">
        <f t="shared" ref="M53" si="14">SUM(M26:M52)</f>
        <v>17299</v>
      </c>
      <c r="N53" s="114">
        <f>SUM(N26:N52)</f>
        <v>60</v>
      </c>
      <c r="O53" s="114">
        <f>SUM(O26:O52)</f>
        <v>56</v>
      </c>
      <c r="P53" s="114">
        <f>SUM(P26:P52)</f>
        <v>13595</v>
      </c>
      <c r="Q53" s="115">
        <f t="shared" ref="Q53:AH53" si="15">SUM(Q26:Q52)</f>
        <v>0</v>
      </c>
      <c r="R53" s="115">
        <f t="shared" si="15"/>
        <v>0</v>
      </c>
      <c r="S53" s="115">
        <f t="shared" si="15"/>
        <v>0</v>
      </c>
      <c r="T53" s="115">
        <f t="shared" si="15"/>
        <v>0</v>
      </c>
      <c r="U53" s="115">
        <f t="shared" si="15"/>
        <v>0</v>
      </c>
      <c r="V53" s="115">
        <f t="shared" si="15"/>
        <v>0</v>
      </c>
      <c r="W53" s="115">
        <f t="shared" si="15"/>
        <v>0</v>
      </c>
      <c r="X53" s="115">
        <f t="shared" si="15"/>
        <v>0</v>
      </c>
      <c r="Y53" s="114">
        <f t="shared" si="15"/>
        <v>2240</v>
      </c>
      <c r="Z53" s="115">
        <f t="shared" si="15"/>
        <v>0</v>
      </c>
      <c r="AA53" s="116">
        <f t="shared" si="15"/>
        <v>0</v>
      </c>
      <c r="AB53" s="114">
        <f t="shared" si="15"/>
        <v>0</v>
      </c>
      <c r="AC53" s="114">
        <f t="shared" ref="AC53:AG53" si="16">SUM(AC26:AC52)</f>
        <v>0</v>
      </c>
      <c r="AD53" s="114">
        <f t="shared" si="16"/>
        <v>1820</v>
      </c>
      <c r="AE53" s="114">
        <f t="shared" si="16"/>
        <v>10065</v>
      </c>
      <c r="AF53" s="114">
        <f t="shared" si="16"/>
        <v>0</v>
      </c>
      <c r="AG53" s="114">
        <f t="shared" si="16"/>
        <v>0</v>
      </c>
      <c r="AH53" s="115">
        <f t="shared" si="15"/>
        <v>0</v>
      </c>
      <c r="AI53" s="116">
        <f>SUM(AI26:AI52)</f>
        <v>121167</v>
      </c>
      <c r="AJ53" s="117">
        <f>SUM(AJ26:AJ52)</f>
        <v>131167</v>
      </c>
      <c r="AK53" s="98"/>
      <c r="AL53" s="85"/>
      <c r="AM53" s="85"/>
      <c r="AN53" s="85"/>
      <c r="AO53" s="85"/>
      <c r="AP53" s="99"/>
      <c r="AQ53" s="85"/>
      <c r="AR53" s="85"/>
      <c r="AS53" s="85"/>
      <c r="AT53" s="85"/>
      <c r="AU53" s="85"/>
      <c r="AV53" s="85"/>
      <c r="AW53" s="85"/>
    </row>
    <row r="54" spans="5:49" x14ac:dyDescent="0.25">
      <c r="E54" s="118"/>
      <c r="F54" s="84"/>
      <c r="G54" s="84"/>
      <c r="H54" s="84"/>
      <c r="I54" s="84"/>
      <c r="J54" s="84"/>
      <c r="K54" s="119"/>
      <c r="L54" s="85"/>
      <c r="M54" s="119"/>
      <c r="N54" s="119"/>
      <c r="O54" s="119" t="s">
        <v>19</v>
      </c>
      <c r="P54" s="119"/>
      <c r="Q54" s="85"/>
      <c r="R54" s="85"/>
      <c r="S54" s="85"/>
      <c r="T54" s="85"/>
      <c r="U54" s="85"/>
      <c r="V54" s="85"/>
      <c r="W54" s="85"/>
      <c r="X54" s="85"/>
      <c r="Y54" s="119"/>
      <c r="Z54" s="85"/>
      <c r="AA54" s="85"/>
      <c r="AB54" s="119"/>
      <c r="AC54" s="119"/>
      <c r="AD54" s="119"/>
      <c r="AE54" s="119"/>
      <c r="AF54" s="119"/>
      <c r="AG54" s="119"/>
      <c r="AH54" s="85"/>
      <c r="AI54" s="98"/>
      <c r="AJ54" s="98"/>
      <c r="AK54" s="98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</row>
    <row r="55" spans="5:49" x14ac:dyDescent="0.25">
      <c r="E55" s="118"/>
      <c r="F55" s="84"/>
      <c r="G55" s="84"/>
      <c r="H55" s="84"/>
      <c r="I55" s="84"/>
      <c r="J55" s="84"/>
      <c r="K55" s="119"/>
      <c r="L55" s="85"/>
      <c r="M55" s="119"/>
      <c r="N55" s="119"/>
      <c r="O55" s="119"/>
      <c r="P55" s="119"/>
      <c r="Q55" s="85"/>
      <c r="R55" s="85"/>
      <c r="S55" s="85"/>
      <c r="T55" s="85"/>
      <c r="U55" s="85"/>
      <c r="V55" s="85"/>
      <c r="W55" s="85"/>
      <c r="X55" s="85"/>
      <c r="Y55" s="119"/>
      <c r="Z55" s="85"/>
      <c r="AA55" s="85"/>
      <c r="AB55" s="119"/>
      <c r="AC55" s="119"/>
      <c r="AD55" s="119"/>
      <c r="AE55" s="119"/>
      <c r="AF55" s="119"/>
      <c r="AG55" s="119"/>
      <c r="AH55" s="85"/>
      <c r="AI55" s="98"/>
      <c r="AJ55" s="98"/>
      <c r="AK55" s="98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</row>
    <row r="56" spans="5:49" x14ac:dyDescent="0.25">
      <c r="K56" s="68"/>
      <c r="L56" s="68"/>
      <c r="M56" s="68"/>
      <c r="N56" s="68"/>
      <c r="O56" s="68"/>
      <c r="P56" s="68"/>
      <c r="Q56" s="66"/>
      <c r="R56" s="66"/>
      <c r="S56" s="66"/>
      <c r="T56" s="66"/>
      <c r="U56" s="66"/>
      <c r="V56" s="66"/>
      <c r="W56" s="66"/>
      <c r="X56" s="66"/>
      <c r="Y56" s="68"/>
      <c r="Z56" s="66"/>
      <c r="AA56" s="66"/>
      <c r="AB56" s="68"/>
      <c r="AC56" s="68"/>
      <c r="AD56" s="68"/>
      <c r="AE56" s="68"/>
      <c r="AF56" s="68"/>
      <c r="AG56" s="68"/>
      <c r="AH56" s="66"/>
      <c r="AI56" s="70"/>
      <c r="AJ56" s="70"/>
      <c r="AK56" s="98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</row>
    <row r="57" spans="5:49" x14ac:dyDescent="0.25">
      <c r="K57" s="68"/>
      <c r="L57" s="68"/>
      <c r="M57" s="68"/>
      <c r="N57" s="68"/>
      <c r="O57" s="68"/>
      <c r="P57" s="68"/>
      <c r="Q57" s="66"/>
      <c r="R57" s="66"/>
      <c r="S57" s="66"/>
      <c r="T57" s="66"/>
      <c r="U57" s="66"/>
      <c r="V57" s="66"/>
      <c r="W57" s="66"/>
      <c r="X57" s="66"/>
      <c r="Y57" s="68"/>
      <c r="Z57" s="66"/>
      <c r="AA57" s="66"/>
      <c r="AB57" s="68"/>
      <c r="AC57" s="68"/>
      <c r="AD57" s="68"/>
      <c r="AE57" s="68"/>
      <c r="AF57" s="68"/>
      <c r="AG57" s="68"/>
      <c r="AH57" s="66"/>
      <c r="AI57" s="70"/>
      <c r="AJ57" s="70"/>
      <c r="AK57" s="98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</row>
    <row r="58" spans="5:49" x14ac:dyDescent="0.25">
      <c r="K58" s="68"/>
      <c r="L58" s="68"/>
      <c r="M58" s="68"/>
      <c r="N58" s="68"/>
      <c r="O58" s="68"/>
      <c r="P58" s="68"/>
      <c r="Q58" s="66"/>
      <c r="R58" s="66"/>
      <c r="S58" s="66"/>
      <c r="T58" s="66"/>
      <c r="U58" s="66"/>
      <c r="V58" s="66"/>
      <c r="W58" s="66"/>
      <c r="X58" s="66"/>
      <c r="Y58" s="68"/>
      <c r="Z58" s="66"/>
      <c r="AA58" s="66"/>
      <c r="AB58" s="68"/>
      <c r="AC58" s="68"/>
      <c r="AD58" s="68"/>
      <c r="AE58" s="68"/>
      <c r="AF58" s="68"/>
      <c r="AG58" s="68"/>
      <c r="AH58" s="66"/>
      <c r="AI58" s="70"/>
      <c r="AJ58" s="70"/>
      <c r="AK58" s="98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</row>
    <row r="59" spans="5:49" x14ac:dyDescent="0.25">
      <c r="K59" s="68"/>
      <c r="L59" s="68"/>
      <c r="M59" s="68"/>
      <c r="N59" s="68"/>
      <c r="O59" s="68"/>
      <c r="P59" s="68"/>
      <c r="Q59" s="66"/>
      <c r="R59" s="66"/>
      <c r="S59" s="66"/>
      <c r="T59" s="66"/>
      <c r="U59" s="66"/>
      <c r="V59" s="66"/>
      <c r="W59" s="66"/>
      <c r="X59" s="66"/>
      <c r="Y59" s="68"/>
      <c r="Z59" s="66"/>
      <c r="AA59" s="66"/>
      <c r="AB59" s="68"/>
      <c r="AC59" s="68"/>
      <c r="AD59" s="68"/>
      <c r="AE59" s="68"/>
      <c r="AF59" s="68"/>
      <c r="AG59" s="68"/>
      <c r="AH59" s="66"/>
      <c r="AI59" s="70"/>
      <c r="AJ59" s="70"/>
      <c r="AK59" s="98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</row>
    <row r="60" spans="5:49" x14ac:dyDescent="0.25">
      <c r="K60" s="68"/>
      <c r="L60" s="68"/>
      <c r="M60" s="68"/>
      <c r="N60" s="68"/>
      <c r="O60" s="68"/>
      <c r="P60" s="68"/>
      <c r="Q60" s="66"/>
      <c r="R60" s="66"/>
      <c r="S60" s="66"/>
      <c r="T60" s="66"/>
      <c r="U60" s="66"/>
      <c r="V60" s="66"/>
      <c r="W60" s="66"/>
      <c r="X60" s="66"/>
      <c r="Y60" s="68"/>
      <c r="Z60" s="66"/>
      <c r="AA60" s="66"/>
      <c r="AB60" s="68"/>
      <c r="AC60" s="68"/>
      <c r="AD60" s="68"/>
      <c r="AE60" s="68"/>
      <c r="AF60" s="68"/>
      <c r="AG60" s="68"/>
      <c r="AH60" s="66"/>
      <c r="AI60" s="70"/>
      <c r="AJ60" s="70"/>
      <c r="AK60" s="98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</row>
    <row r="61" spans="5:49" x14ac:dyDescent="0.25">
      <c r="K61" s="68"/>
      <c r="L61" s="68"/>
      <c r="M61" s="68"/>
      <c r="N61" s="68"/>
      <c r="O61" s="68"/>
      <c r="P61" s="68"/>
      <c r="Q61" s="66"/>
      <c r="R61" s="66"/>
      <c r="S61" s="66"/>
      <c r="T61" s="66"/>
      <c r="U61" s="66"/>
      <c r="V61" s="66"/>
      <c r="W61" s="66"/>
      <c r="X61" s="66"/>
      <c r="Y61" s="68"/>
      <c r="Z61" s="66"/>
      <c r="AA61" s="66"/>
      <c r="AB61" s="68"/>
      <c r="AC61" s="68"/>
      <c r="AD61" s="68"/>
      <c r="AE61" s="68"/>
      <c r="AF61" s="68"/>
      <c r="AG61" s="68"/>
      <c r="AH61" s="66"/>
      <c r="AI61" s="70"/>
      <c r="AJ61" s="70"/>
      <c r="AK61" s="98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</row>
    <row r="62" spans="5:49" x14ac:dyDescent="0.25">
      <c r="K62" s="68"/>
      <c r="L62" s="68"/>
      <c r="M62" s="68"/>
      <c r="N62" s="68"/>
      <c r="O62" s="68"/>
      <c r="P62" s="68"/>
      <c r="Q62" s="66"/>
      <c r="R62" s="66"/>
      <c r="S62" s="66"/>
      <c r="T62" s="66"/>
      <c r="U62" s="66"/>
      <c r="V62" s="66"/>
      <c r="W62" s="66"/>
      <c r="X62" s="66"/>
      <c r="Y62" s="68"/>
      <c r="Z62" s="66"/>
      <c r="AA62" s="66"/>
      <c r="AB62" s="68"/>
      <c r="AC62" s="68"/>
      <c r="AD62" s="68"/>
      <c r="AE62" s="68"/>
      <c r="AF62" s="68"/>
      <c r="AG62" s="68"/>
      <c r="AH62" s="66"/>
      <c r="AI62" s="70"/>
      <c r="AJ62" s="70"/>
      <c r="AK62" s="98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</row>
    <row r="63" spans="5:49" x14ac:dyDescent="0.25">
      <c r="K63" s="68"/>
      <c r="L63" s="68"/>
      <c r="M63" s="68"/>
      <c r="N63" s="68"/>
      <c r="O63" s="68"/>
      <c r="P63" s="68"/>
      <c r="Q63" s="66"/>
      <c r="R63" s="66"/>
      <c r="S63" s="66"/>
      <c r="T63" s="66"/>
      <c r="U63" s="66"/>
      <c r="V63" s="66"/>
      <c r="W63" s="66"/>
      <c r="X63" s="66"/>
      <c r="Y63" s="68"/>
      <c r="Z63" s="66"/>
      <c r="AA63" s="66"/>
      <c r="AB63" s="68"/>
      <c r="AC63" s="68"/>
      <c r="AD63" s="68"/>
      <c r="AE63" s="68"/>
      <c r="AF63" s="68"/>
      <c r="AG63" s="68"/>
      <c r="AH63" s="66"/>
      <c r="AI63" s="70"/>
      <c r="AJ63" s="70"/>
      <c r="AK63" s="98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</row>
  </sheetData>
  <mergeCells count="3">
    <mergeCell ref="A4:AM4"/>
    <mergeCell ref="A2:AL2"/>
    <mergeCell ref="AE1:AJ1"/>
  </mergeCells>
  <phoneticPr fontId="0" type="noConversion"/>
  <pageMargins left="0" right="0" top="0" bottom="0" header="0" footer="0"/>
  <pageSetup paperSize="8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150"/>
  <sheetViews>
    <sheetView topLeftCell="L1" workbookViewId="0">
      <selection activeCell="X1" sqref="X1:X1048576"/>
    </sheetView>
  </sheetViews>
  <sheetFormatPr defaultRowHeight="15" x14ac:dyDescent="0.25"/>
  <cols>
    <col min="1" max="1" width="4.85546875" customWidth="1"/>
    <col min="2" max="2" width="7.5703125" customWidth="1"/>
    <col min="3" max="3" width="0.28515625" style="23" customWidth="1"/>
    <col min="4" max="5" width="7.140625" hidden="1" customWidth="1"/>
    <col min="6" max="6" width="6.85546875" hidden="1" customWidth="1"/>
    <col min="7" max="7" width="9.85546875" style="23" hidden="1" customWidth="1"/>
    <col min="8" max="8" width="7.7109375" style="43" bestFit="1" customWidth="1"/>
    <col min="9" max="9" width="6.7109375" style="43" customWidth="1"/>
    <col min="10" max="10" width="0.140625" customWidth="1"/>
    <col min="11" max="11" width="7.140625" bestFit="1" customWidth="1"/>
    <col min="12" max="12" width="7.85546875" style="43" bestFit="1" customWidth="1"/>
    <col min="13" max="13" width="9.42578125" style="43" bestFit="1" customWidth="1"/>
    <col min="14" max="14" width="7.42578125" bestFit="1" customWidth="1"/>
    <col min="15" max="15" width="7.85546875" bestFit="1" customWidth="1"/>
    <col min="16" max="16" width="7.42578125" customWidth="1"/>
    <col min="17" max="17" width="10.140625" customWidth="1"/>
    <col min="18" max="18" width="10" customWidth="1"/>
    <col min="19" max="19" width="9.42578125" bestFit="1" customWidth="1"/>
    <col min="20" max="20" width="8.42578125" customWidth="1"/>
    <col min="21" max="21" width="8.5703125" customWidth="1"/>
    <col min="22" max="22" width="9.42578125" style="43" customWidth="1"/>
    <col min="23" max="23" width="8" customWidth="1"/>
    <col min="24" max="24" width="7.5703125" style="43" customWidth="1"/>
    <col min="25" max="25" width="7.85546875" customWidth="1"/>
    <col min="26" max="26" width="8.7109375" customWidth="1"/>
    <col min="27" max="28" width="8.28515625" customWidth="1"/>
    <col min="29" max="29" width="9.42578125" customWidth="1"/>
    <col min="30" max="30" width="7.5703125" customWidth="1"/>
    <col min="31" max="31" width="8" customWidth="1"/>
    <col min="32" max="32" width="8.85546875" customWidth="1"/>
    <col min="33" max="33" width="8" customWidth="1"/>
    <col min="34" max="34" width="10.140625" customWidth="1"/>
    <col min="35" max="35" width="0.42578125" hidden="1" customWidth="1"/>
    <col min="36" max="38" width="9.140625" hidden="1" customWidth="1"/>
  </cols>
  <sheetData>
    <row r="1" spans="2:39" x14ac:dyDescent="0.25">
      <c r="B1" s="1" t="s">
        <v>0</v>
      </c>
      <c r="C1" s="5" t="s">
        <v>1</v>
      </c>
      <c r="D1" s="6"/>
      <c r="E1" s="6"/>
      <c r="F1" s="6"/>
      <c r="G1" s="6"/>
      <c r="H1" s="40"/>
      <c r="I1" s="40"/>
      <c r="J1" s="6"/>
      <c r="K1" s="6"/>
      <c r="L1" s="40"/>
      <c r="M1" s="40"/>
      <c r="N1" s="6"/>
      <c r="O1" s="6"/>
      <c r="P1" s="6"/>
      <c r="Q1" s="6"/>
      <c r="R1" s="6"/>
      <c r="S1" s="6"/>
      <c r="T1" s="6"/>
      <c r="U1" s="6"/>
      <c r="V1" s="40"/>
      <c r="W1" s="6"/>
      <c r="X1" s="40"/>
      <c r="Y1" s="6"/>
      <c r="Z1" s="7"/>
      <c r="AA1" s="12"/>
      <c r="AB1" s="14" t="s">
        <v>9</v>
      </c>
      <c r="AC1" s="19"/>
      <c r="AD1" s="19">
        <v>827</v>
      </c>
      <c r="AE1" s="19"/>
      <c r="AF1" s="19"/>
      <c r="AG1" s="19"/>
      <c r="AH1" s="13"/>
    </row>
    <row r="2" spans="2:39" ht="45" x14ac:dyDescent="0.25">
      <c r="B2" s="35">
        <v>44104</v>
      </c>
      <c r="C2" s="21" t="s">
        <v>11</v>
      </c>
      <c r="D2" s="1" t="s">
        <v>2</v>
      </c>
      <c r="E2" s="15" t="s">
        <v>2</v>
      </c>
      <c r="F2" s="3" t="s">
        <v>2</v>
      </c>
      <c r="G2" s="21" t="s">
        <v>10</v>
      </c>
      <c r="H2" s="55" t="s">
        <v>23</v>
      </c>
      <c r="I2" s="135" t="s">
        <v>24</v>
      </c>
      <c r="J2" s="15" t="s">
        <v>26</v>
      </c>
      <c r="K2" s="137" t="s">
        <v>39</v>
      </c>
      <c r="L2" s="15" t="s">
        <v>26</v>
      </c>
      <c r="M2" s="15" t="s">
        <v>26</v>
      </c>
      <c r="N2" s="15"/>
      <c r="O2" s="15" t="s">
        <v>26</v>
      </c>
      <c r="P2" s="57" t="s">
        <v>37</v>
      </c>
      <c r="Q2" s="57" t="s">
        <v>34</v>
      </c>
      <c r="R2" s="15" t="s">
        <v>35</v>
      </c>
      <c r="S2" s="15" t="s">
        <v>36</v>
      </c>
      <c r="T2" s="54" t="s">
        <v>26</v>
      </c>
      <c r="U2" s="54" t="s">
        <v>3</v>
      </c>
      <c r="V2" s="15" t="s">
        <v>26</v>
      </c>
      <c r="W2" s="36" t="s">
        <v>21</v>
      </c>
      <c r="X2" s="135" t="s">
        <v>31</v>
      </c>
      <c r="Y2" s="54" t="s">
        <v>26</v>
      </c>
      <c r="Z2" s="3" t="s">
        <v>3</v>
      </c>
      <c r="AA2" s="9" t="s">
        <v>5</v>
      </c>
      <c r="AB2" s="17" t="s">
        <v>27</v>
      </c>
      <c r="AC2" s="17" t="s">
        <v>22</v>
      </c>
      <c r="AD2" s="17">
        <v>501394</v>
      </c>
      <c r="AE2" s="17" t="s">
        <v>12</v>
      </c>
      <c r="AF2" s="30" t="s">
        <v>20</v>
      </c>
      <c r="AG2" s="17" t="s">
        <v>13</v>
      </c>
      <c r="AH2" s="9" t="s">
        <v>5</v>
      </c>
    </row>
    <row r="3" spans="2:39" ht="15" customHeight="1" x14ac:dyDescent="0.25">
      <c r="B3" s="31"/>
      <c r="C3" s="27" t="s">
        <v>16</v>
      </c>
      <c r="D3" s="2">
        <v>501398</v>
      </c>
      <c r="E3" s="16">
        <v>501342</v>
      </c>
      <c r="F3" s="4" t="s">
        <v>4</v>
      </c>
      <c r="G3" s="22"/>
      <c r="H3" s="56">
        <v>2015</v>
      </c>
      <c r="I3" s="136"/>
      <c r="J3" s="16" t="s">
        <v>25</v>
      </c>
      <c r="K3" s="138"/>
      <c r="L3" s="16" t="s">
        <v>28</v>
      </c>
      <c r="M3" s="16" t="s">
        <v>29</v>
      </c>
      <c r="N3" s="16" t="s">
        <v>32</v>
      </c>
      <c r="O3" s="16">
        <v>25</v>
      </c>
      <c r="P3" s="58"/>
      <c r="Q3" s="58"/>
      <c r="R3" s="16"/>
      <c r="S3" s="16"/>
      <c r="T3" s="53">
        <v>26</v>
      </c>
      <c r="U3" s="53" t="s">
        <v>33</v>
      </c>
      <c r="V3" s="16" t="s">
        <v>30</v>
      </c>
      <c r="W3" s="37"/>
      <c r="X3" s="136"/>
      <c r="Y3" s="53" t="s">
        <v>38</v>
      </c>
      <c r="Z3" s="4" t="s">
        <v>4</v>
      </c>
      <c r="AA3" s="10" t="s">
        <v>6</v>
      </c>
      <c r="AB3" s="18">
        <v>13</v>
      </c>
      <c r="AC3" s="18" t="s">
        <v>14</v>
      </c>
      <c r="AD3" s="18" t="s">
        <v>8</v>
      </c>
      <c r="AE3" s="28" t="s">
        <v>15</v>
      </c>
      <c r="AF3" s="28">
        <v>501396</v>
      </c>
      <c r="AG3" s="28" t="s">
        <v>17</v>
      </c>
      <c r="AH3" s="10" t="s">
        <v>7</v>
      </c>
    </row>
    <row r="4" spans="2:39" ht="15" customHeight="1" x14ac:dyDescent="0.25">
      <c r="B4" s="31"/>
      <c r="C4" s="27"/>
      <c r="D4" s="2"/>
      <c r="E4" s="16"/>
      <c r="F4" s="4"/>
      <c r="G4" s="22"/>
      <c r="H4" s="44"/>
      <c r="I4" s="41"/>
      <c r="J4" s="16"/>
      <c r="K4" s="16"/>
      <c r="L4" s="16"/>
      <c r="M4" s="16"/>
      <c r="N4" s="16"/>
      <c r="O4" s="16"/>
      <c r="P4" s="16"/>
      <c r="Q4" s="16"/>
      <c r="R4" s="51"/>
      <c r="S4" s="16"/>
      <c r="T4" s="16"/>
      <c r="U4" s="16"/>
      <c r="V4" s="16"/>
      <c r="W4" s="37"/>
      <c r="X4" s="41"/>
      <c r="Y4" s="16"/>
      <c r="Z4" s="4"/>
      <c r="AA4" s="10"/>
      <c r="AB4" s="18"/>
      <c r="AC4" s="18"/>
      <c r="AD4" s="18"/>
      <c r="AE4" s="28"/>
      <c r="AF4" s="28"/>
      <c r="AG4" s="28"/>
      <c r="AH4" s="10"/>
    </row>
    <row r="5" spans="2:39" x14ac:dyDescent="0.25">
      <c r="B5" s="20">
        <v>4610</v>
      </c>
      <c r="C5" s="24"/>
      <c r="D5" s="20"/>
      <c r="E5" s="20"/>
      <c r="F5" s="24">
        <f>C5+E5</f>
        <v>0</v>
      </c>
      <c r="G5" s="24">
        <v>0</v>
      </c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8">
        <v>104144</v>
      </c>
      <c r="X5" s="45"/>
      <c r="Y5" s="20"/>
      <c r="Z5" s="24">
        <f>W5+X5+Y5+H5+I5+J5+L5+M5+T5+U5+K5</f>
        <v>104144</v>
      </c>
      <c r="AA5" s="8">
        <f t="shared" ref="AA5:AA15" si="0">F5+G5+Z5</f>
        <v>104144</v>
      </c>
      <c r="AB5" s="20">
        <v>0</v>
      </c>
      <c r="AC5" s="20"/>
      <c r="AD5" s="20">
        <v>0</v>
      </c>
      <c r="AE5" s="20"/>
      <c r="AF5" s="20"/>
      <c r="AG5" s="20"/>
      <c r="AH5" s="11">
        <f>SUM(AB5:AG5)</f>
        <v>0</v>
      </c>
    </row>
    <row r="6" spans="2:39" x14ac:dyDescent="0.25">
      <c r="B6" s="20">
        <v>4620</v>
      </c>
      <c r="C6" s="24"/>
      <c r="D6" s="20"/>
      <c r="E6" s="20"/>
      <c r="F6" s="24">
        <f t="shared" ref="F6:F18" si="1">C6+E6</f>
        <v>0</v>
      </c>
      <c r="G6" s="24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8">
        <v>34196</v>
      </c>
      <c r="X6" s="45"/>
      <c r="Y6" s="20"/>
      <c r="Z6" s="24">
        <f>W6+X6+Y6+H6+I6+J6+L6+M6+T6+U6+K6</f>
        <v>34196</v>
      </c>
      <c r="AA6" s="8">
        <f t="shared" si="0"/>
        <v>34196</v>
      </c>
      <c r="AB6" s="20"/>
      <c r="AC6" s="20"/>
      <c r="AD6" s="20"/>
      <c r="AE6" s="20"/>
      <c r="AF6" s="20"/>
      <c r="AG6" s="20"/>
      <c r="AH6" s="11">
        <f t="shared" ref="AH6:AH16" si="2">SUM(AB6:AG6)</f>
        <v>0</v>
      </c>
    </row>
    <row r="7" spans="2:39" x14ac:dyDescent="0.25">
      <c r="B7" s="20">
        <v>4501</v>
      </c>
      <c r="C7" s="24"/>
      <c r="D7" s="20"/>
      <c r="E7" s="20"/>
      <c r="F7" s="24"/>
      <c r="G7" s="24"/>
      <c r="H7" s="33"/>
      <c r="I7" s="33"/>
      <c r="J7" s="33"/>
      <c r="K7" s="33"/>
      <c r="L7" s="33"/>
      <c r="M7" s="33"/>
      <c r="N7" s="33">
        <v>14944</v>
      </c>
      <c r="O7" s="33"/>
      <c r="P7" s="33"/>
      <c r="Q7" s="33"/>
      <c r="R7" s="33"/>
      <c r="S7" s="33"/>
      <c r="T7" s="33"/>
      <c r="U7" s="33"/>
      <c r="V7" s="33"/>
      <c r="W7" s="38"/>
      <c r="X7" s="45"/>
      <c r="Y7" s="20"/>
      <c r="Z7" s="24">
        <f>SUM(H7:Y7)</f>
        <v>14944</v>
      </c>
      <c r="AA7" s="8">
        <f t="shared" si="0"/>
        <v>14944</v>
      </c>
      <c r="AB7" s="20"/>
      <c r="AC7" s="20"/>
      <c r="AD7" s="20"/>
      <c r="AE7" s="20"/>
      <c r="AF7" s="20"/>
      <c r="AG7" s="20"/>
      <c r="AH7" s="11"/>
    </row>
    <row r="8" spans="2:39" ht="14.25" customHeight="1" x14ac:dyDescent="0.25">
      <c r="B8" s="20">
        <v>7611</v>
      </c>
      <c r="C8" s="24"/>
      <c r="D8" s="20"/>
      <c r="E8" s="20"/>
      <c r="F8" s="24">
        <f t="shared" si="1"/>
        <v>0</v>
      </c>
      <c r="G8" s="24">
        <v>0</v>
      </c>
      <c r="H8" s="33">
        <v>2974</v>
      </c>
      <c r="I8" s="33"/>
      <c r="J8" s="33"/>
      <c r="K8" s="33">
        <v>735</v>
      </c>
      <c r="L8" s="33">
        <v>4405</v>
      </c>
      <c r="M8" s="33">
        <v>770</v>
      </c>
      <c r="N8" s="33"/>
      <c r="O8" s="33">
        <v>13140</v>
      </c>
      <c r="P8" s="33"/>
      <c r="Q8" s="33"/>
      <c r="R8" s="33">
        <v>26848</v>
      </c>
      <c r="S8" s="33"/>
      <c r="T8" s="33">
        <v>39523</v>
      </c>
      <c r="U8" s="33">
        <v>38340</v>
      </c>
      <c r="V8" s="33">
        <v>765</v>
      </c>
      <c r="W8" s="38">
        <v>71450</v>
      </c>
      <c r="X8" s="45"/>
      <c r="Y8" s="20">
        <v>1830</v>
      </c>
      <c r="Z8" s="24">
        <f>SUM(H8:Y8)</f>
        <v>200780</v>
      </c>
      <c r="AA8" s="8">
        <f t="shared" si="0"/>
        <v>200780</v>
      </c>
      <c r="AB8" s="20"/>
      <c r="AC8" s="20">
        <v>57438</v>
      </c>
      <c r="AD8" s="20"/>
      <c r="AE8" s="20"/>
      <c r="AF8" s="20"/>
      <c r="AG8" s="20"/>
      <c r="AH8" s="11">
        <f>SUM(AB8:AG8)</f>
        <v>57438</v>
      </c>
    </row>
    <row r="9" spans="2:39" x14ac:dyDescent="0.25">
      <c r="B9" s="20">
        <v>7612</v>
      </c>
      <c r="C9" s="24"/>
      <c r="D9" s="20">
        <v>0</v>
      </c>
      <c r="E9" s="20"/>
      <c r="F9" s="24">
        <f t="shared" si="1"/>
        <v>0</v>
      </c>
      <c r="G9" s="24">
        <v>0</v>
      </c>
      <c r="H9" s="33">
        <v>-1983</v>
      </c>
      <c r="I9" s="33">
        <v>-27952</v>
      </c>
      <c r="J9" s="33"/>
      <c r="K9" s="33"/>
      <c r="L9" s="52"/>
      <c r="M9" s="52"/>
      <c r="N9" s="33">
        <v>-3054</v>
      </c>
      <c r="O9" s="33"/>
      <c r="P9" s="33"/>
      <c r="Q9" s="33"/>
      <c r="R9" s="33">
        <v>-21669</v>
      </c>
      <c r="S9" s="33"/>
      <c r="T9" s="33">
        <v>-25000</v>
      </c>
      <c r="U9" s="33">
        <v>-18000</v>
      </c>
      <c r="V9" s="33"/>
      <c r="W9" s="38">
        <v>-138498</v>
      </c>
      <c r="X9" s="45"/>
      <c r="Y9" s="20"/>
      <c r="Z9" s="24">
        <f>SUM(H9:Y9)</f>
        <v>-236156</v>
      </c>
      <c r="AA9" s="8">
        <f t="shared" si="0"/>
        <v>-236156</v>
      </c>
      <c r="AB9" s="20"/>
      <c r="AC9" s="20">
        <v>-1295</v>
      </c>
      <c r="AD9" s="20"/>
      <c r="AE9" s="20"/>
      <c r="AF9" s="20"/>
      <c r="AG9" s="20"/>
      <c r="AH9" s="11">
        <f t="shared" si="2"/>
        <v>-1295</v>
      </c>
    </row>
    <row r="10" spans="2:39" x14ac:dyDescent="0.25">
      <c r="B10" s="34">
        <v>7833</v>
      </c>
      <c r="C10" s="24"/>
      <c r="D10" s="20"/>
      <c r="E10" s="20"/>
      <c r="F10" s="24">
        <f t="shared" si="1"/>
        <v>0</v>
      </c>
      <c r="G10" s="24">
        <v>0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8"/>
      <c r="X10" s="45"/>
      <c r="Y10" s="20"/>
      <c r="Z10" s="24">
        <f t="shared" ref="Z10:Z16" si="3">SUM(H10:Y10)</f>
        <v>0</v>
      </c>
      <c r="AA10" s="8">
        <f t="shared" si="0"/>
        <v>0</v>
      </c>
      <c r="AB10" s="20"/>
      <c r="AC10" s="20"/>
      <c r="AD10" s="20"/>
      <c r="AE10" s="20"/>
      <c r="AF10" s="20"/>
      <c r="AG10" s="20"/>
      <c r="AH10" s="11">
        <f t="shared" si="2"/>
        <v>0</v>
      </c>
    </row>
    <row r="11" spans="2:39" x14ac:dyDescent="0.25">
      <c r="B11" s="20">
        <v>6202</v>
      </c>
      <c r="C11" s="24"/>
      <c r="D11" s="20"/>
      <c r="E11" s="20"/>
      <c r="F11" s="24">
        <f t="shared" si="1"/>
        <v>0</v>
      </c>
      <c r="G11" s="24">
        <v>0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>
        <v>-49579</v>
      </c>
      <c r="U11" s="33"/>
      <c r="V11" s="33"/>
      <c r="W11" s="38"/>
      <c r="X11" s="45"/>
      <c r="Y11" s="20">
        <v>-15042</v>
      </c>
      <c r="Z11" s="24">
        <f t="shared" si="3"/>
        <v>-64621</v>
      </c>
      <c r="AA11" s="8">
        <f t="shared" si="0"/>
        <v>-64621</v>
      </c>
      <c r="AB11" s="20"/>
      <c r="AC11" s="20"/>
      <c r="AD11" s="20"/>
      <c r="AE11" s="20"/>
      <c r="AF11" s="20"/>
      <c r="AG11" s="20"/>
      <c r="AH11" s="11">
        <f t="shared" si="2"/>
        <v>0</v>
      </c>
    </row>
    <row r="12" spans="2:39" x14ac:dyDescent="0.25">
      <c r="B12" s="20">
        <v>6201</v>
      </c>
      <c r="C12" s="24"/>
      <c r="D12" s="20"/>
      <c r="E12" s="20"/>
      <c r="F12" s="24">
        <f t="shared" si="1"/>
        <v>0</v>
      </c>
      <c r="G12" s="24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8"/>
      <c r="X12" s="45"/>
      <c r="Y12" s="20"/>
      <c r="Z12" s="24">
        <f t="shared" si="3"/>
        <v>0</v>
      </c>
      <c r="AA12" s="8">
        <f t="shared" si="0"/>
        <v>0</v>
      </c>
      <c r="AB12" s="20"/>
      <c r="AC12" s="20">
        <v>187152</v>
      </c>
      <c r="AD12" s="20"/>
      <c r="AE12" s="20"/>
      <c r="AF12" s="20"/>
      <c r="AG12" s="20"/>
      <c r="AH12" s="11">
        <f t="shared" si="2"/>
        <v>187152</v>
      </c>
    </row>
    <row r="13" spans="2:39" x14ac:dyDescent="0.25">
      <c r="B13" s="20">
        <v>6301</v>
      </c>
      <c r="C13" s="24"/>
      <c r="D13" s="20"/>
      <c r="E13" s="20"/>
      <c r="F13" s="24">
        <f t="shared" si="1"/>
        <v>0</v>
      </c>
      <c r="G13" s="24">
        <v>0</v>
      </c>
      <c r="H13" s="33">
        <v>236764</v>
      </c>
      <c r="I13" s="33">
        <v>40150</v>
      </c>
      <c r="J13" s="33"/>
      <c r="K13" s="33">
        <v>6520</v>
      </c>
      <c r="L13" s="33">
        <v>16919</v>
      </c>
      <c r="M13" s="33">
        <v>6493</v>
      </c>
      <c r="N13" s="33"/>
      <c r="O13" s="33">
        <v>126833</v>
      </c>
      <c r="P13" s="33">
        <v>3240</v>
      </c>
      <c r="Q13" s="33">
        <v>72199</v>
      </c>
      <c r="R13" s="33">
        <v>63950</v>
      </c>
      <c r="S13" s="33">
        <v>11855</v>
      </c>
      <c r="T13" s="33">
        <v>95217</v>
      </c>
      <c r="U13" s="33">
        <v>193384</v>
      </c>
      <c r="V13" s="33">
        <v>6718</v>
      </c>
      <c r="W13" s="38"/>
      <c r="X13" s="45"/>
      <c r="Y13" s="20">
        <v>26814</v>
      </c>
      <c r="Z13" s="24">
        <f>SUM(H13:Y13)</f>
        <v>907056</v>
      </c>
      <c r="AA13" s="8">
        <f t="shared" si="0"/>
        <v>907056</v>
      </c>
      <c r="AB13" s="20"/>
      <c r="AC13" s="20">
        <v>935761</v>
      </c>
      <c r="AD13" s="20"/>
      <c r="AE13" s="20"/>
      <c r="AF13" s="20"/>
      <c r="AG13" s="20"/>
      <c r="AH13" s="11">
        <f t="shared" si="2"/>
        <v>935761</v>
      </c>
      <c r="AM13">
        <f>AH13+AA13</f>
        <v>1842817</v>
      </c>
    </row>
    <row r="14" spans="2:39" x14ac:dyDescent="0.25">
      <c r="B14" s="20">
        <v>6302</v>
      </c>
      <c r="C14" s="24"/>
      <c r="D14" s="20"/>
      <c r="E14" s="20">
        <v>0</v>
      </c>
      <c r="F14" s="24">
        <f t="shared" si="1"/>
        <v>0</v>
      </c>
      <c r="G14" s="24">
        <v>0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8"/>
      <c r="X14" s="45"/>
      <c r="Y14" s="20"/>
      <c r="Z14" s="24">
        <f t="shared" si="3"/>
        <v>0</v>
      </c>
      <c r="AA14" s="8">
        <f t="shared" si="0"/>
        <v>0</v>
      </c>
      <c r="AB14" s="20"/>
      <c r="AC14" s="20"/>
      <c r="AD14" s="20"/>
      <c r="AE14" s="20"/>
      <c r="AF14" s="20"/>
      <c r="AG14" s="20"/>
      <c r="AH14" s="11">
        <f t="shared" si="2"/>
        <v>0</v>
      </c>
    </row>
    <row r="15" spans="2:39" x14ac:dyDescent="0.25">
      <c r="B15" s="20">
        <v>9320</v>
      </c>
      <c r="C15" s="24"/>
      <c r="D15" s="20">
        <v>0</v>
      </c>
      <c r="E15" s="20">
        <v>0</v>
      </c>
      <c r="F15" s="24">
        <f t="shared" si="1"/>
        <v>0</v>
      </c>
      <c r="G15" s="24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8"/>
      <c r="X15" s="45"/>
      <c r="Y15" s="20"/>
      <c r="Z15" s="24">
        <f t="shared" si="3"/>
        <v>0</v>
      </c>
      <c r="AA15" s="8">
        <f t="shared" si="0"/>
        <v>0</v>
      </c>
      <c r="AB15" s="20"/>
      <c r="AC15" s="20"/>
      <c r="AD15" s="20"/>
      <c r="AE15" s="20"/>
      <c r="AF15" s="20"/>
      <c r="AG15" s="20"/>
      <c r="AH15" s="11">
        <f t="shared" si="2"/>
        <v>0</v>
      </c>
    </row>
    <row r="16" spans="2:39" x14ac:dyDescent="0.25">
      <c r="B16" s="20">
        <v>8803</v>
      </c>
      <c r="C16" s="24"/>
      <c r="D16" s="20"/>
      <c r="E16" s="20"/>
      <c r="F16" s="24">
        <f t="shared" si="1"/>
        <v>0</v>
      </c>
      <c r="G16" s="24"/>
      <c r="H16" s="33"/>
      <c r="I16" s="33"/>
      <c r="J16" s="33"/>
      <c r="K16" s="33"/>
      <c r="L16" s="33"/>
      <c r="M16" s="33"/>
      <c r="N16" s="33"/>
      <c r="O16" s="33"/>
      <c r="P16" s="33">
        <v>358</v>
      </c>
      <c r="Q16" s="33">
        <v>43333</v>
      </c>
      <c r="R16" s="33">
        <v>14952</v>
      </c>
      <c r="S16" s="33">
        <v>-3573</v>
      </c>
      <c r="T16" s="33"/>
      <c r="U16" s="33"/>
      <c r="V16" s="33"/>
      <c r="W16" s="33"/>
      <c r="X16" s="45"/>
      <c r="Y16" s="33"/>
      <c r="Z16" s="24">
        <f t="shared" si="3"/>
        <v>55070</v>
      </c>
      <c r="AA16" s="8">
        <f>F16+G16+Z16</f>
        <v>55070</v>
      </c>
      <c r="AB16" s="20"/>
      <c r="AC16" s="33"/>
      <c r="AD16" s="20"/>
      <c r="AE16" s="20"/>
      <c r="AF16" s="20"/>
      <c r="AG16" s="20"/>
      <c r="AH16" s="11">
        <f t="shared" si="2"/>
        <v>0</v>
      </c>
    </row>
    <row r="17" spans="2:39" s="23" customFormat="1" x14ac:dyDescent="0.25">
      <c r="B17" s="24">
        <v>9501</v>
      </c>
      <c r="C17" s="24"/>
      <c r="D17" s="24">
        <v>0</v>
      </c>
      <c r="E17" s="24">
        <v>0</v>
      </c>
      <c r="F17" s="24"/>
      <c r="G17" s="24">
        <v>0</v>
      </c>
      <c r="H17" s="42"/>
      <c r="I17" s="42">
        <v>10627</v>
      </c>
      <c r="J17" s="24"/>
      <c r="K17" s="24"/>
      <c r="L17" s="42"/>
      <c r="M17" s="42"/>
      <c r="N17" s="24"/>
      <c r="O17" s="24"/>
      <c r="P17" s="24"/>
      <c r="Q17" s="24"/>
      <c r="R17" s="24"/>
      <c r="S17" s="24"/>
      <c r="T17" s="24">
        <v>163</v>
      </c>
      <c r="U17" s="24"/>
      <c r="V17" s="42"/>
      <c r="W17" s="38">
        <v>157</v>
      </c>
      <c r="X17" s="45">
        <v>-130</v>
      </c>
      <c r="Y17" s="33"/>
      <c r="Z17" s="24">
        <f>SUM(H17:Y17)</f>
        <v>10817</v>
      </c>
      <c r="AA17" s="24">
        <f>C17+F17+G17+Z17</f>
        <v>10817</v>
      </c>
      <c r="AB17" s="24">
        <v>1500738</v>
      </c>
      <c r="AC17" s="24">
        <v>5499</v>
      </c>
      <c r="AD17" s="24">
        <v>0</v>
      </c>
      <c r="AE17" s="24"/>
      <c r="AF17" s="24"/>
      <c r="AG17" s="24"/>
      <c r="AH17" s="25">
        <f>AB17+AC17+AD17+AE17+AF17+AG17</f>
        <v>1506237</v>
      </c>
      <c r="AM17" s="23">
        <f>AM15+AM16</f>
        <v>0</v>
      </c>
    </row>
    <row r="18" spans="2:39" s="23" customFormat="1" x14ac:dyDescent="0.25">
      <c r="B18" s="24">
        <v>9507</v>
      </c>
      <c r="C18" s="24">
        <f>C45-(C5+C6+C8+C9+C13+C10+C11+C14+C15+C17+C12)</f>
        <v>0</v>
      </c>
      <c r="D18" s="24">
        <f>D45-(D5+D6+D8+D9+D13+D10+D11+D14+D15+D17)</f>
        <v>0</v>
      </c>
      <c r="E18" s="24">
        <f>E45-(E5+E6+E8+E9+E13+E10+E11+E14+E15+E17)</f>
        <v>0</v>
      </c>
      <c r="F18" s="24">
        <f t="shared" si="1"/>
        <v>0</v>
      </c>
      <c r="G18" s="24">
        <f>G45-(G5+G6+G8+G9+G13+G10+G11+G14+G15+G17)</f>
        <v>0</v>
      </c>
      <c r="H18" s="42">
        <f t="shared" ref="H18:Y18" si="4">H45-(H5+H6+H8+H9+H13+H10+H11+H14+H15++H16+H17+H12)</f>
        <v>0</v>
      </c>
      <c r="I18" s="42"/>
      <c r="J18" s="42">
        <f t="shared" si="4"/>
        <v>0</v>
      </c>
      <c r="K18" s="42">
        <f t="shared" si="4"/>
        <v>-3</v>
      </c>
      <c r="L18" s="42">
        <f t="shared" si="4"/>
        <v>-15</v>
      </c>
      <c r="M18" s="42">
        <f t="shared" si="4"/>
        <v>-38</v>
      </c>
      <c r="N18" s="42">
        <f>N7+N9-N45</f>
        <v>0</v>
      </c>
      <c r="O18" s="42">
        <f>O45-(O5+O6+O8+O9+O13+O10+O11+O14+O15++O16+O17+O12)</f>
        <v>-13105</v>
      </c>
      <c r="P18" s="42">
        <f>P45-(P5+P6+P8+P9+P13+P10+P11+P14+P15++P16+P17+P12)</f>
        <v>0</v>
      </c>
      <c r="Q18" s="42">
        <f t="shared" si="4"/>
        <v>0</v>
      </c>
      <c r="R18" s="42"/>
      <c r="S18" s="42">
        <f t="shared" si="4"/>
        <v>0</v>
      </c>
      <c r="T18" s="42">
        <f t="shared" si="4"/>
        <v>-77</v>
      </c>
      <c r="U18" s="42">
        <f t="shared" si="4"/>
        <v>-19979</v>
      </c>
      <c r="V18" s="42">
        <f t="shared" si="4"/>
        <v>-4</v>
      </c>
      <c r="W18" s="42">
        <f t="shared" si="4"/>
        <v>0</v>
      </c>
      <c r="X18" s="42">
        <f t="shared" si="4"/>
        <v>130</v>
      </c>
      <c r="Y18" s="42">
        <f t="shared" si="4"/>
        <v>-6</v>
      </c>
      <c r="Z18" s="24">
        <f>SUM(H18:Y18)</f>
        <v>-33097</v>
      </c>
      <c r="AA18" s="24">
        <f>C18+F18+G18+Z18</f>
        <v>-33097</v>
      </c>
      <c r="AB18" s="24">
        <f>AB45-(AB5+AB6+AB8+AB9+AB13+AB10+AB11+AB14+AB16+AB17+AB12-AB16)</f>
        <v>-344907</v>
      </c>
      <c r="AC18" s="24">
        <f>AC45-(AC5+AC6+AC8+AC9+AC13+AC10+AC11+AC14+AC16+AC17+AC12-AC16)</f>
        <v>0</v>
      </c>
      <c r="AD18" s="24">
        <f>-AD17-AD45</f>
        <v>0</v>
      </c>
      <c r="AE18" s="24">
        <f>AE45-(AE5+AE6+AE8+AE9+AE13+AE10+AE11+AE14+AE15+AE17+AE12)</f>
        <v>0</v>
      </c>
      <c r="AF18" s="24">
        <f>AF45-(AF5+AF6+AF8+AF9+AF13+AF10+AF11+AF14+AF15+AF17+AF12)</f>
        <v>0</v>
      </c>
      <c r="AG18" s="24">
        <f>AG17-AG45+AG5+AG6+AG8+AG9+AG10+AG11+AG12+AG13+AG14+AG15+AG16</f>
        <v>0</v>
      </c>
      <c r="AH18" s="24">
        <f>AB18+AC18+AD18+AE18+AF18+AG18</f>
        <v>-344907</v>
      </c>
      <c r="AI18" s="26"/>
      <c r="AM18" s="23">
        <f>Z18+AH18</f>
        <v>-378004</v>
      </c>
    </row>
    <row r="19" spans="2:39" s="48" customFormat="1" ht="14.25" customHeight="1" x14ac:dyDescent="0.2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>
        <v>9368.86</v>
      </c>
      <c r="AA19" s="33"/>
      <c r="AB19" s="33"/>
      <c r="AC19" s="33"/>
      <c r="AD19" s="33"/>
      <c r="AE19" s="33"/>
      <c r="AF19" s="33"/>
      <c r="AG19" s="33"/>
      <c r="AH19" s="49"/>
    </row>
    <row r="20" spans="2:39" ht="1.5" hidden="1" customHeight="1" x14ac:dyDescent="0.25">
      <c r="W20" s="39"/>
    </row>
    <row r="21" spans="2:39" ht="18" customHeight="1" x14ac:dyDescent="0.25">
      <c r="C21" s="29" t="s">
        <v>18</v>
      </c>
      <c r="E21">
        <v>501343</v>
      </c>
      <c r="H21" s="46">
        <v>501302</v>
      </c>
      <c r="I21" s="47"/>
      <c r="J21" s="47">
        <v>501349</v>
      </c>
      <c r="K21" s="47">
        <v>501365</v>
      </c>
      <c r="L21" s="47">
        <v>501361</v>
      </c>
      <c r="M21" s="47">
        <v>501367</v>
      </c>
      <c r="N21" s="47"/>
      <c r="O21" s="47"/>
      <c r="P21" s="47">
        <v>501349</v>
      </c>
      <c r="Q21" s="47"/>
      <c r="R21" s="47"/>
      <c r="S21" s="47"/>
      <c r="T21" s="48"/>
      <c r="U21" s="48"/>
      <c r="V21" s="48">
        <v>501371</v>
      </c>
      <c r="W21" s="47"/>
      <c r="X21" s="47">
        <v>501312</v>
      </c>
      <c r="Y21" s="48"/>
      <c r="Z21" s="48">
        <f>AA18-W18</f>
        <v>-33097</v>
      </c>
      <c r="AA21" s="48"/>
      <c r="AD21">
        <v>501395</v>
      </c>
      <c r="AE21">
        <v>501329</v>
      </c>
      <c r="AF21">
        <v>5013961</v>
      </c>
      <c r="AG21">
        <v>501331</v>
      </c>
    </row>
    <row r="22" spans="2:39" x14ac:dyDescent="0.25">
      <c r="B22" s="20">
        <v>101</v>
      </c>
      <c r="C22" s="24"/>
      <c r="D22" s="20"/>
      <c r="E22" s="20"/>
      <c r="F22" s="24">
        <f>C22+E22</f>
        <v>0</v>
      </c>
      <c r="G22" s="24"/>
      <c r="H22" s="33"/>
      <c r="I22" s="33"/>
      <c r="J22" s="33"/>
      <c r="K22" s="33"/>
      <c r="L22" s="33"/>
      <c r="M22" s="33"/>
      <c r="N22" s="33"/>
      <c r="O22" s="33"/>
      <c r="P22" s="33">
        <v>1590</v>
      </c>
      <c r="Q22" s="33">
        <v>53114</v>
      </c>
      <c r="R22" s="33">
        <v>63658</v>
      </c>
      <c r="S22" s="33">
        <v>3829</v>
      </c>
      <c r="T22" s="33"/>
      <c r="U22" s="33"/>
      <c r="V22" s="33"/>
      <c r="W22" s="33"/>
      <c r="X22" s="33"/>
      <c r="Y22" s="33"/>
      <c r="Z22" s="33">
        <f>SUM(H22:Y22)</f>
        <v>122191</v>
      </c>
      <c r="AA22" s="8">
        <f t="shared" ref="AA22:AA44" si="5">F22+G22+Z22</f>
        <v>122191</v>
      </c>
      <c r="AB22" s="20"/>
      <c r="AC22" s="20"/>
      <c r="AD22" s="20"/>
      <c r="AE22" s="20"/>
      <c r="AF22" s="20"/>
      <c r="AG22" s="20"/>
      <c r="AH22" s="11">
        <f>AB22+AD22+AC22+AE22+AG22+AF22</f>
        <v>0</v>
      </c>
    </row>
    <row r="23" spans="2:39" x14ac:dyDescent="0.25">
      <c r="B23" s="20">
        <v>201</v>
      </c>
      <c r="C23" s="24"/>
      <c r="D23" s="20"/>
      <c r="E23" s="20"/>
      <c r="F23" s="24">
        <f t="shared" ref="F23:F44" si="6">C23+E23</f>
        <v>0</v>
      </c>
      <c r="G23" s="24"/>
      <c r="H23" s="33">
        <v>21248</v>
      </c>
      <c r="I23" s="33"/>
      <c r="J23" s="33"/>
      <c r="K23" s="33">
        <v>6319</v>
      </c>
      <c r="L23" s="33">
        <v>18560</v>
      </c>
      <c r="M23" s="33">
        <v>6292</v>
      </c>
      <c r="N23" s="33">
        <v>9643</v>
      </c>
      <c r="O23" s="33">
        <v>110474</v>
      </c>
      <c r="P23" s="33"/>
      <c r="Q23" s="33"/>
      <c r="R23" s="33"/>
      <c r="S23" s="33"/>
      <c r="T23" s="33">
        <v>49313</v>
      </c>
      <c r="U23" s="33">
        <v>168555</v>
      </c>
      <c r="V23" s="33">
        <v>6319</v>
      </c>
      <c r="W23" s="33">
        <v>928</v>
      </c>
      <c r="X23" s="33"/>
      <c r="Y23" s="33">
        <v>10237</v>
      </c>
      <c r="Z23" s="33">
        <f>SUM(H23:Y23)</f>
        <v>407888</v>
      </c>
      <c r="AA23" s="8">
        <f t="shared" si="5"/>
        <v>407888</v>
      </c>
      <c r="AB23" s="20"/>
      <c r="AC23" s="20"/>
      <c r="AD23" s="20"/>
      <c r="AE23" s="20"/>
      <c r="AF23" s="20"/>
      <c r="AG23" s="20"/>
      <c r="AH23" s="11">
        <f>AB23+AD23+AC23+AE23+AG23+AF23</f>
        <v>0</v>
      </c>
    </row>
    <row r="24" spans="2:39" x14ac:dyDescent="0.25">
      <c r="B24" s="20">
        <v>202</v>
      </c>
      <c r="C24" s="24"/>
      <c r="D24" s="20"/>
      <c r="E24" s="20"/>
      <c r="F24" s="24">
        <f t="shared" si="6"/>
        <v>0</v>
      </c>
      <c r="G24" s="24"/>
      <c r="H24" s="33">
        <v>150022</v>
      </c>
      <c r="I24" s="33">
        <v>928</v>
      </c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>
        <v>8847</v>
      </c>
      <c r="X24" s="33"/>
      <c r="Y24" s="33"/>
      <c r="Z24" s="33">
        <f t="shared" ref="Z24:Z44" si="7">SUM(H24:Y24)</f>
        <v>159797</v>
      </c>
      <c r="AA24" s="8">
        <f t="shared" si="5"/>
        <v>159797</v>
      </c>
      <c r="AB24" s="20"/>
      <c r="AC24" s="20"/>
      <c r="AD24" s="20"/>
      <c r="AE24" s="20"/>
      <c r="AF24" s="20"/>
      <c r="AG24" s="20"/>
      <c r="AH24" s="11">
        <f>AB24+AD24+AC24+AE24+AG24+AF24</f>
        <v>0</v>
      </c>
    </row>
    <row r="25" spans="2:39" x14ac:dyDescent="0.25">
      <c r="B25" s="20">
        <v>4202</v>
      </c>
      <c r="C25" s="24"/>
      <c r="D25" s="20"/>
      <c r="E25" s="20"/>
      <c r="F25" s="24">
        <f t="shared" si="6"/>
        <v>0</v>
      </c>
      <c r="G25" s="24"/>
      <c r="H25" s="33">
        <v>47418</v>
      </c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>
        <f t="shared" si="7"/>
        <v>47418</v>
      </c>
      <c r="AA25" s="8">
        <f t="shared" si="5"/>
        <v>47418</v>
      </c>
      <c r="AB25" s="20"/>
      <c r="AC25" s="20"/>
      <c r="AD25" s="20"/>
      <c r="AE25" s="20"/>
      <c r="AF25" s="20"/>
      <c r="AG25" s="20"/>
      <c r="AH25" s="11">
        <f>AB25+AD25+AC25+AE25+AG25+AF25</f>
        <v>0</v>
      </c>
    </row>
    <row r="26" spans="2:39" x14ac:dyDescent="0.25">
      <c r="B26" s="20">
        <v>551</v>
      </c>
      <c r="C26" s="24"/>
      <c r="D26" s="20"/>
      <c r="E26" s="20"/>
      <c r="F26" s="24">
        <f t="shared" si="6"/>
        <v>0</v>
      </c>
      <c r="G26" s="24"/>
      <c r="H26" s="33">
        <v>10008</v>
      </c>
      <c r="I26" s="33">
        <v>57</v>
      </c>
      <c r="J26" s="33"/>
      <c r="K26" s="33">
        <v>564</v>
      </c>
      <c r="L26" s="33">
        <v>1652</v>
      </c>
      <c r="M26" s="33">
        <v>564</v>
      </c>
      <c r="N26" s="33">
        <v>1393</v>
      </c>
      <c r="O26" s="33">
        <v>10106</v>
      </c>
      <c r="P26" s="33">
        <v>182</v>
      </c>
      <c r="Q26" s="33">
        <v>5916</v>
      </c>
      <c r="R26" s="33">
        <v>6991</v>
      </c>
      <c r="S26" s="33">
        <v>438</v>
      </c>
      <c r="T26" s="33">
        <v>6028</v>
      </c>
      <c r="U26" s="33">
        <v>16110</v>
      </c>
      <c r="V26" s="33">
        <v>560</v>
      </c>
      <c r="W26" s="33">
        <v>460</v>
      </c>
      <c r="X26" s="33"/>
      <c r="Y26" s="33">
        <v>1193</v>
      </c>
      <c r="Z26" s="33">
        <f t="shared" si="7"/>
        <v>62222</v>
      </c>
      <c r="AA26" s="8">
        <f t="shared" si="5"/>
        <v>62222</v>
      </c>
      <c r="AB26" s="20"/>
      <c r="AC26" s="20"/>
      <c r="AD26" s="20"/>
      <c r="AE26" s="20"/>
      <c r="AF26" s="20"/>
      <c r="AG26" s="20"/>
      <c r="AH26" s="11">
        <f t="shared" ref="AH26:AH44" si="8">AB26+AD26+AC26+AE26+AG26+AF26</f>
        <v>0</v>
      </c>
    </row>
    <row r="27" spans="2:39" x14ac:dyDescent="0.25">
      <c r="B27" s="20">
        <v>552</v>
      </c>
      <c r="C27" s="24"/>
      <c r="D27" s="20"/>
      <c r="E27" s="20"/>
      <c r="F27" s="24">
        <f t="shared" si="6"/>
        <v>0</v>
      </c>
      <c r="G27" s="24"/>
      <c r="H27" s="33"/>
      <c r="I27" s="33"/>
      <c r="J27" s="33"/>
      <c r="K27" s="33"/>
      <c r="L27" s="33"/>
      <c r="M27" s="33"/>
      <c r="N27" s="33"/>
      <c r="O27" s="33"/>
      <c r="P27" s="33">
        <v>56</v>
      </c>
      <c r="Q27" s="33">
        <v>2078</v>
      </c>
      <c r="R27" s="33">
        <v>2956</v>
      </c>
      <c r="S27" s="33">
        <v>158</v>
      </c>
      <c r="T27" s="33"/>
      <c r="U27" s="33"/>
      <c r="V27" s="33"/>
      <c r="W27" s="33"/>
      <c r="X27" s="33"/>
      <c r="Y27" s="33"/>
      <c r="Z27" s="33">
        <f t="shared" si="7"/>
        <v>5248</v>
      </c>
      <c r="AA27" s="8">
        <f t="shared" si="5"/>
        <v>5248</v>
      </c>
      <c r="AB27" s="20"/>
      <c r="AC27" s="20"/>
      <c r="AD27" s="20"/>
      <c r="AE27" s="20"/>
      <c r="AF27" s="20"/>
      <c r="AG27" s="20"/>
      <c r="AH27" s="11">
        <f t="shared" si="8"/>
        <v>0</v>
      </c>
    </row>
    <row r="28" spans="2:39" x14ac:dyDescent="0.25">
      <c r="B28" s="20">
        <v>560</v>
      </c>
      <c r="C28" s="24"/>
      <c r="D28" s="20"/>
      <c r="E28" s="20"/>
      <c r="F28" s="24">
        <f t="shared" si="6"/>
        <v>0</v>
      </c>
      <c r="G28" s="24"/>
      <c r="H28" s="33">
        <v>5715</v>
      </c>
      <c r="I28" s="33">
        <v>33</v>
      </c>
      <c r="J28" s="33"/>
      <c r="K28" s="33">
        <v>233</v>
      </c>
      <c r="L28" s="33">
        <v>699</v>
      </c>
      <c r="M28" s="33">
        <v>233</v>
      </c>
      <c r="N28" s="33">
        <v>520</v>
      </c>
      <c r="O28" s="33">
        <v>4190</v>
      </c>
      <c r="P28" s="33">
        <v>76</v>
      </c>
      <c r="Q28" s="33">
        <v>2487</v>
      </c>
      <c r="R28" s="33">
        <v>1715</v>
      </c>
      <c r="S28" s="33">
        <v>184</v>
      </c>
      <c r="T28" s="33">
        <v>2445</v>
      </c>
      <c r="U28" s="33">
        <v>6515</v>
      </c>
      <c r="V28" s="33">
        <v>465</v>
      </c>
      <c r="W28" s="33">
        <v>242</v>
      </c>
      <c r="X28" s="33"/>
      <c r="Y28" s="33">
        <v>485</v>
      </c>
      <c r="Z28" s="33">
        <f t="shared" si="7"/>
        <v>26237</v>
      </c>
      <c r="AA28" s="8">
        <f t="shared" si="5"/>
        <v>26237</v>
      </c>
      <c r="AB28" s="20"/>
      <c r="AC28" s="20"/>
      <c r="AD28" s="20"/>
      <c r="AE28" s="20"/>
      <c r="AF28" s="20"/>
      <c r="AG28" s="20"/>
      <c r="AH28" s="11">
        <f t="shared" si="8"/>
        <v>0</v>
      </c>
    </row>
    <row r="29" spans="2:39" x14ac:dyDescent="0.25">
      <c r="B29" s="20">
        <v>580</v>
      </c>
      <c r="C29" s="24"/>
      <c r="D29" s="20"/>
      <c r="E29" s="20"/>
      <c r="F29" s="24">
        <f t="shared" si="6"/>
        <v>0</v>
      </c>
      <c r="G29" s="24"/>
      <c r="H29" s="33">
        <v>3344</v>
      </c>
      <c r="I29" s="33">
        <v>19</v>
      </c>
      <c r="J29" s="33"/>
      <c r="K29" s="33">
        <v>136</v>
      </c>
      <c r="L29" s="33">
        <v>398</v>
      </c>
      <c r="M29" s="33">
        <v>136</v>
      </c>
      <c r="N29" s="33">
        <v>334</v>
      </c>
      <c r="O29" s="33">
        <v>2098</v>
      </c>
      <c r="P29" s="33">
        <v>45</v>
      </c>
      <c r="Q29" s="33">
        <v>1451</v>
      </c>
      <c r="R29" s="33"/>
      <c r="S29" s="33">
        <v>105</v>
      </c>
      <c r="T29" s="33">
        <v>1103</v>
      </c>
      <c r="U29" s="33">
        <v>2565</v>
      </c>
      <c r="V29" s="33">
        <v>135</v>
      </c>
      <c r="W29" s="33">
        <v>143</v>
      </c>
      <c r="X29" s="33"/>
      <c r="Y29" s="33">
        <v>300</v>
      </c>
      <c r="Z29" s="33">
        <f t="shared" si="7"/>
        <v>12312</v>
      </c>
      <c r="AA29" s="8">
        <f t="shared" si="5"/>
        <v>12312</v>
      </c>
      <c r="AB29" s="20"/>
      <c r="AC29" s="20"/>
      <c r="AD29" s="20"/>
      <c r="AE29" s="20"/>
      <c r="AF29" s="20"/>
      <c r="AG29" s="20"/>
      <c r="AH29" s="11">
        <f t="shared" si="8"/>
        <v>0</v>
      </c>
    </row>
    <row r="30" spans="2:39" x14ac:dyDescent="0.25">
      <c r="B30" s="20">
        <v>1011</v>
      </c>
      <c r="C30" s="24"/>
      <c r="D30" s="20"/>
      <c r="E30" s="20"/>
      <c r="F30" s="24"/>
      <c r="G30" s="24"/>
      <c r="H30" s="33"/>
      <c r="I30" s="33"/>
      <c r="J30" s="33"/>
      <c r="K30" s="33"/>
      <c r="L30" s="33"/>
      <c r="M30" s="33"/>
      <c r="N30" s="33"/>
      <c r="O30" s="33"/>
      <c r="P30" s="33"/>
      <c r="Q30" s="33">
        <v>3021</v>
      </c>
      <c r="R30" s="33"/>
      <c r="S30" s="33"/>
      <c r="T30" s="33"/>
      <c r="U30" s="33"/>
      <c r="V30" s="33"/>
      <c r="W30" s="33"/>
      <c r="X30" s="33"/>
      <c r="Y30" s="33"/>
      <c r="Z30" s="33">
        <f t="shared" si="7"/>
        <v>3021</v>
      </c>
      <c r="AA30" s="8">
        <f t="shared" si="5"/>
        <v>3021</v>
      </c>
      <c r="AB30" s="20"/>
      <c r="AC30" s="20"/>
      <c r="AD30" s="20"/>
      <c r="AE30" s="20"/>
      <c r="AF30" s="20"/>
      <c r="AG30" s="20"/>
      <c r="AH30" s="11"/>
    </row>
    <row r="31" spans="2:39" x14ac:dyDescent="0.25">
      <c r="B31" s="20">
        <v>1014</v>
      </c>
      <c r="C31" s="24"/>
      <c r="D31" s="20"/>
      <c r="E31" s="20"/>
      <c r="F31" s="24">
        <f t="shared" si="6"/>
        <v>0</v>
      </c>
      <c r="G31" s="24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>
        <f t="shared" si="7"/>
        <v>0</v>
      </c>
      <c r="AA31" s="8">
        <f t="shared" si="5"/>
        <v>0</v>
      </c>
      <c r="AB31" s="20"/>
      <c r="AC31" s="20"/>
      <c r="AD31" s="20"/>
      <c r="AE31" s="20"/>
      <c r="AF31" s="20"/>
      <c r="AG31" s="20"/>
      <c r="AH31" s="11">
        <f t="shared" si="8"/>
        <v>0</v>
      </c>
    </row>
    <row r="32" spans="2:39" x14ac:dyDescent="0.25">
      <c r="B32" s="20">
        <v>1015</v>
      </c>
      <c r="C32" s="24"/>
      <c r="D32" s="20"/>
      <c r="E32" s="20"/>
      <c r="F32" s="24">
        <f t="shared" si="6"/>
        <v>0</v>
      </c>
      <c r="G32" s="24"/>
      <c r="H32" s="33"/>
      <c r="I32" s="33"/>
      <c r="J32" s="33"/>
      <c r="K32" s="33"/>
      <c r="L32" s="33"/>
      <c r="M32" s="33"/>
      <c r="N32" s="33"/>
      <c r="O32" s="33"/>
      <c r="P32" s="33">
        <v>1649</v>
      </c>
      <c r="Q32" s="33">
        <v>45407</v>
      </c>
      <c r="R32" s="33">
        <v>420</v>
      </c>
      <c r="S32" s="33">
        <v>1684</v>
      </c>
      <c r="T32" s="33">
        <v>638</v>
      </c>
      <c r="U32" s="33"/>
      <c r="V32" s="33"/>
      <c r="W32" s="33"/>
      <c r="X32" s="33"/>
      <c r="Y32" s="33">
        <v>1381</v>
      </c>
      <c r="Z32" s="33">
        <f t="shared" si="7"/>
        <v>51179</v>
      </c>
      <c r="AA32" s="8">
        <f t="shared" si="5"/>
        <v>51179</v>
      </c>
      <c r="AB32" s="20"/>
      <c r="AC32" s="20"/>
      <c r="AD32" s="20"/>
      <c r="AE32" s="20"/>
      <c r="AF32" s="20"/>
      <c r="AG32" s="20"/>
      <c r="AH32" s="11">
        <f t="shared" si="8"/>
        <v>0</v>
      </c>
    </row>
    <row r="33" spans="2:34" x14ac:dyDescent="0.25">
      <c r="B33" s="20">
        <v>1016</v>
      </c>
      <c r="C33" s="24"/>
      <c r="D33" s="20"/>
      <c r="E33" s="20"/>
      <c r="F33" s="24"/>
      <c r="G33" s="24"/>
      <c r="H33" s="33"/>
      <c r="I33" s="33"/>
      <c r="J33" s="33"/>
      <c r="K33" s="33"/>
      <c r="L33" s="33"/>
      <c r="M33" s="33"/>
      <c r="N33" s="33"/>
      <c r="O33" s="33"/>
      <c r="P33" s="33"/>
      <c r="Q33" s="33">
        <v>2058</v>
      </c>
      <c r="R33" s="33"/>
      <c r="S33" s="33"/>
      <c r="T33" s="33"/>
      <c r="U33" s="33"/>
      <c r="V33" s="33"/>
      <c r="W33" s="33"/>
      <c r="X33" s="33"/>
      <c r="Y33" s="33"/>
      <c r="Z33" s="33">
        <f t="shared" si="7"/>
        <v>2058</v>
      </c>
      <c r="AA33" s="8">
        <f t="shared" si="5"/>
        <v>2058</v>
      </c>
      <c r="AB33" s="20"/>
      <c r="AC33" s="20"/>
      <c r="AD33" s="20"/>
      <c r="AE33" s="20"/>
      <c r="AF33" s="20"/>
      <c r="AG33" s="20"/>
      <c r="AH33" s="11"/>
    </row>
    <row r="34" spans="2:34" x14ac:dyDescent="0.25">
      <c r="B34" s="20">
        <v>205</v>
      </c>
      <c r="C34" s="24"/>
      <c r="D34" s="20"/>
      <c r="E34" s="20"/>
      <c r="F34" s="24">
        <f t="shared" si="6"/>
        <v>0</v>
      </c>
      <c r="G34" s="24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>
        <v>1639</v>
      </c>
      <c r="S34" s="33"/>
      <c r="T34" s="33"/>
      <c r="U34" s="33"/>
      <c r="V34" s="33"/>
      <c r="W34" s="33"/>
      <c r="X34" s="33"/>
      <c r="Y34" s="33"/>
      <c r="Z34" s="33">
        <f t="shared" si="7"/>
        <v>1639</v>
      </c>
      <c r="AA34" s="8">
        <f t="shared" si="5"/>
        <v>1639</v>
      </c>
      <c r="AB34" s="20"/>
      <c r="AC34" s="20"/>
      <c r="AD34" s="20"/>
      <c r="AE34" s="20"/>
      <c r="AF34" s="20"/>
      <c r="AG34" s="20"/>
      <c r="AH34" s="11">
        <f t="shared" si="8"/>
        <v>0</v>
      </c>
    </row>
    <row r="35" spans="2:34" x14ac:dyDescent="0.25">
      <c r="B35" s="20">
        <v>1020</v>
      </c>
      <c r="C35" s="24"/>
      <c r="D35" s="20"/>
      <c r="E35" s="20"/>
      <c r="F35" s="24">
        <f t="shared" si="6"/>
        <v>0</v>
      </c>
      <c r="G35" s="24">
        <v>0</v>
      </c>
      <c r="H35" s="33"/>
      <c r="I35" s="33">
        <v>21788</v>
      </c>
      <c r="J35" s="33"/>
      <c r="K35" s="33"/>
      <c r="L35" s="33"/>
      <c r="M35" s="33"/>
      <c r="N35" s="33"/>
      <c r="O35" s="33"/>
      <c r="P35" s="33"/>
      <c r="Q35" s="33"/>
      <c r="R35" s="33">
        <v>189</v>
      </c>
      <c r="S35" s="33"/>
      <c r="T35" s="33">
        <v>720</v>
      </c>
      <c r="U35" s="33"/>
      <c r="V35" s="33"/>
      <c r="W35" s="33">
        <v>60829</v>
      </c>
      <c r="X35" s="33"/>
      <c r="Y35" s="33"/>
      <c r="Z35" s="33">
        <f t="shared" si="7"/>
        <v>83526</v>
      </c>
      <c r="AA35" s="8">
        <f t="shared" si="5"/>
        <v>83526</v>
      </c>
      <c r="AB35" s="20"/>
      <c r="AC35" s="20">
        <v>10940</v>
      </c>
      <c r="AD35" s="20"/>
      <c r="AE35" s="20"/>
      <c r="AF35" s="20"/>
      <c r="AG35" s="20"/>
      <c r="AH35" s="11">
        <f t="shared" si="8"/>
        <v>10940</v>
      </c>
    </row>
    <row r="36" spans="2:34" x14ac:dyDescent="0.25">
      <c r="B36" s="20">
        <v>1030</v>
      </c>
      <c r="C36" s="24"/>
      <c r="D36" s="20"/>
      <c r="E36" s="20"/>
      <c r="F36" s="24"/>
      <c r="G36" s="24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>
        <v>1884</v>
      </c>
      <c r="T36" s="33"/>
      <c r="U36" s="33"/>
      <c r="V36" s="33"/>
      <c r="W36" s="33"/>
      <c r="X36" s="33"/>
      <c r="Y36" s="33"/>
      <c r="Z36" s="33">
        <f t="shared" ref="Z36" si="9">SUM(H36:Y36)</f>
        <v>1884</v>
      </c>
      <c r="AA36" s="8">
        <f t="shared" si="5"/>
        <v>1884</v>
      </c>
      <c r="AB36" s="20"/>
      <c r="AC36" s="20"/>
      <c r="AD36" s="20"/>
      <c r="AE36" s="20"/>
      <c r="AF36" s="20"/>
      <c r="AG36" s="20"/>
      <c r="AH36" s="11"/>
    </row>
    <row r="37" spans="2:34" x14ac:dyDescent="0.25">
      <c r="B37" s="20">
        <v>1051</v>
      </c>
      <c r="C37" s="24"/>
      <c r="D37" s="20"/>
      <c r="E37" s="20"/>
      <c r="F37" s="24">
        <f t="shared" si="6"/>
        <v>0</v>
      </c>
      <c r="G37" s="24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>
        <v>50</v>
      </c>
      <c r="S37" s="33"/>
      <c r="T37" s="33"/>
      <c r="U37" s="33"/>
      <c r="V37" s="33"/>
      <c r="W37" s="33"/>
      <c r="X37" s="33"/>
      <c r="Y37" s="33"/>
      <c r="Z37" s="33">
        <f t="shared" si="7"/>
        <v>50</v>
      </c>
      <c r="AA37" s="8">
        <f t="shared" si="5"/>
        <v>50</v>
      </c>
      <c r="AB37" s="20"/>
      <c r="AC37" s="20"/>
      <c r="AD37" s="20"/>
      <c r="AE37" s="20"/>
      <c r="AF37" s="20"/>
      <c r="AG37" s="20"/>
      <c r="AH37" s="11">
        <f t="shared" si="8"/>
        <v>0</v>
      </c>
    </row>
    <row r="38" spans="2:34" x14ac:dyDescent="0.25">
      <c r="B38" s="20">
        <v>5204</v>
      </c>
      <c r="C38" s="24"/>
      <c r="D38" s="20"/>
      <c r="E38" s="20"/>
      <c r="F38" s="24">
        <f t="shared" si="6"/>
        <v>0</v>
      </c>
      <c r="G38" s="24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>
        <f t="shared" si="7"/>
        <v>0</v>
      </c>
      <c r="AA38" s="8">
        <f t="shared" si="5"/>
        <v>0</v>
      </c>
      <c r="AB38" s="20"/>
      <c r="AC38" s="20"/>
      <c r="AD38" s="20"/>
      <c r="AE38" s="20"/>
      <c r="AF38" s="20"/>
      <c r="AG38" s="20"/>
      <c r="AH38" s="11">
        <f t="shared" si="8"/>
        <v>0</v>
      </c>
    </row>
    <row r="39" spans="2:34" x14ac:dyDescent="0.25">
      <c r="B39" s="20">
        <v>5100</v>
      </c>
      <c r="C39" s="24"/>
      <c r="D39" s="20"/>
      <c r="E39" s="20"/>
      <c r="F39" s="24"/>
      <c r="G39" s="24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>
        <f t="shared" si="7"/>
        <v>0</v>
      </c>
      <c r="AA39" s="8">
        <f t="shared" si="5"/>
        <v>0</v>
      </c>
      <c r="AB39" s="20">
        <v>1155831</v>
      </c>
      <c r="AC39" s="20">
        <v>1173615</v>
      </c>
      <c r="AD39" s="20"/>
      <c r="AE39" s="20"/>
      <c r="AF39" s="20"/>
      <c r="AG39" s="20"/>
      <c r="AH39" s="11">
        <f t="shared" si="8"/>
        <v>2329446</v>
      </c>
    </row>
    <row r="40" spans="2:34" x14ac:dyDescent="0.25">
      <c r="B40" s="20">
        <v>5205</v>
      </c>
      <c r="C40" s="24"/>
      <c r="D40" s="20"/>
      <c r="E40" s="20">
        <v>0</v>
      </c>
      <c r="F40" s="24">
        <f t="shared" si="6"/>
        <v>0</v>
      </c>
      <c r="G40" s="24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>
        <f t="shared" si="7"/>
        <v>0</v>
      </c>
      <c r="AA40" s="8">
        <f t="shared" si="5"/>
        <v>0</v>
      </c>
      <c r="AB40" s="20"/>
      <c r="AC40" s="20"/>
      <c r="AD40" s="20"/>
      <c r="AE40" s="20"/>
      <c r="AF40" s="20"/>
      <c r="AG40" s="20"/>
      <c r="AH40" s="11">
        <f t="shared" si="8"/>
        <v>0</v>
      </c>
    </row>
    <row r="41" spans="2:34" x14ac:dyDescent="0.25">
      <c r="B41" s="20">
        <v>5201</v>
      </c>
      <c r="C41" s="24"/>
      <c r="D41" s="20"/>
      <c r="E41" s="20"/>
      <c r="F41" s="24">
        <f t="shared" si="6"/>
        <v>0</v>
      </c>
      <c r="G41" s="24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>
        <f t="shared" si="7"/>
        <v>0</v>
      </c>
      <c r="AA41" s="8">
        <f t="shared" si="5"/>
        <v>0</v>
      </c>
      <c r="AB41" s="20"/>
      <c r="AC41" s="20"/>
      <c r="AD41" s="20"/>
      <c r="AE41" s="20"/>
      <c r="AF41" s="20"/>
      <c r="AG41" s="20"/>
      <c r="AH41" s="11">
        <f t="shared" si="8"/>
        <v>0</v>
      </c>
    </row>
    <row r="42" spans="2:34" x14ac:dyDescent="0.25">
      <c r="B42" s="20">
        <v>5203</v>
      </c>
      <c r="C42" s="24"/>
      <c r="D42" s="20"/>
      <c r="E42" s="20"/>
      <c r="F42" s="24">
        <f t="shared" si="6"/>
        <v>0</v>
      </c>
      <c r="G42" s="24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>
        <f t="shared" si="7"/>
        <v>0</v>
      </c>
      <c r="AA42" s="8">
        <f t="shared" si="5"/>
        <v>0</v>
      </c>
      <c r="AB42" s="20"/>
      <c r="AC42" s="20"/>
      <c r="AD42" s="20"/>
      <c r="AE42" s="20"/>
      <c r="AF42" s="20"/>
      <c r="AG42" s="20"/>
      <c r="AH42" s="11">
        <f t="shared" si="8"/>
        <v>0</v>
      </c>
    </row>
    <row r="43" spans="2:34" x14ac:dyDescent="0.25">
      <c r="B43" s="20">
        <v>4000</v>
      </c>
      <c r="C43" s="24"/>
      <c r="D43" s="20"/>
      <c r="E43" s="20"/>
      <c r="F43" s="24">
        <f t="shared" si="6"/>
        <v>0</v>
      </c>
      <c r="G43" s="24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>
        <f t="shared" si="7"/>
        <v>0</v>
      </c>
      <c r="AA43" s="8">
        <f t="shared" si="5"/>
        <v>0</v>
      </c>
      <c r="AB43" s="20"/>
      <c r="AC43" s="20"/>
      <c r="AD43" s="20"/>
      <c r="AE43" s="20"/>
      <c r="AF43" s="20"/>
      <c r="AG43" s="20"/>
      <c r="AH43" s="11">
        <f t="shared" si="8"/>
        <v>0</v>
      </c>
    </row>
    <row r="44" spans="2:34" x14ac:dyDescent="0.25">
      <c r="B44" s="20">
        <v>5301</v>
      </c>
      <c r="C44" s="24">
        <v>0</v>
      </c>
      <c r="D44" s="20"/>
      <c r="E44" s="20">
        <v>0</v>
      </c>
      <c r="F44" s="24">
        <f t="shared" si="6"/>
        <v>0</v>
      </c>
      <c r="G44" s="24">
        <v>0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>
        <f t="shared" si="7"/>
        <v>0</v>
      </c>
      <c r="AA44" s="8">
        <f t="shared" si="5"/>
        <v>0</v>
      </c>
      <c r="AB44" s="20">
        <v>0</v>
      </c>
      <c r="AC44" s="20"/>
      <c r="AD44" s="20"/>
      <c r="AE44" s="20"/>
      <c r="AF44" s="20"/>
      <c r="AG44" s="20"/>
      <c r="AH44" s="11">
        <f t="shared" si="8"/>
        <v>0</v>
      </c>
    </row>
    <row r="45" spans="2:34" s="23" customFormat="1" x14ac:dyDescent="0.25">
      <c r="B45" s="24"/>
      <c r="C45" s="24">
        <f>SUM(C22:C44)</f>
        <v>0</v>
      </c>
      <c r="D45" s="24">
        <f t="shared" ref="D45:U45" si="10">SUM(D22:D44)</f>
        <v>0</v>
      </c>
      <c r="E45" s="24">
        <f t="shared" si="10"/>
        <v>0</v>
      </c>
      <c r="F45" s="24">
        <f>SUM(F22:F44)</f>
        <v>0</v>
      </c>
      <c r="G45" s="24">
        <f t="shared" si="10"/>
        <v>0</v>
      </c>
      <c r="H45" s="33">
        <f>SUM(H22:H44)</f>
        <v>237755</v>
      </c>
      <c r="I45" s="33">
        <f t="shared" si="10"/>
        <v>22825</v>
      </c>
      <c r="J45" s="33">
        <f t="shared" si="10"/>
        <v>0</v>
      </c>
      <c r="K45" s="33">
        <f t="shared" si="10"/>
        <v>7252</v>
      </c>
      <c r="L45" s="33">
        <f t="shared" si="10"/>
        <v>21309</v>
      </c>
      <c r="M45" s="33">
        <f t="shared" si="10"/>
        <v>7225</v>
      </c>
      <c r="N45" s="33">
        <f t="shared" si="10"/>
        <v>11890</v>
      </c>
      <c r="O45" s="33">
        <f t="shared" si="10"/>
        <v>126868</v>
      </c>
      <c r="P45" s="33">
        <f>SUM(P22:P44)</f>
        <v>3598</v>
      </c>
      <c r="Q45" s="33">
        <f t="shared" si="10"/>
        <v>115532</v>
      </c>
      <c r="R45" s="33">
        <f t="shared" si="10"/>
        <v>77618</v>
      </c>
      <c r="S45" s="33">
        <f t="shared" si="10"/>
        <v>8282</v>
      </c>
      <c r="T45" s="33">
        <f t="shared" si="10"/>
        <v>60247</v>
      </c>
      <c r="U45" s="33">
        <f t="shared" si="10"/>
        <v>193745</v>
      </c>
      <c r="V45" s="33">
        <f>SUM(V22:V44)</f>
        <v>7479</v>
      </c>
      <c r="W45" s="33">
        <f>SUM(W22:W44)</f>
        <v>71449</v>
      </c>
      <c r="X45" s="33">
        <f>SUM(X22:X44)</f>
        <v>0</v>
      </c>
      <c r="Y45" s="33">
        <f>SUM(Y22:Y44)</f>
        <v>13596</v>
      </c>
      <c r="Z45" s="33">
        <f>W45+X45+Y45+H45+I45+J45+L45+M45+T45+U45+V45</f>
        <v>635630</v>
      </c>
      <c r="AA45" s="24">
        <f t="shared" ref="AA45:AG45" si="11">SUM(AA22:AA44)</f>
        <v>986670</v>
      </c>
      <c r="AB45" s="24">
        <f t="shared" si="11"/>
        <v>1155831</v>
      </c>
      <c r="AC45" s="24">
        <f t="shared" si="11"/>
        <v>1184555</v>
      </c>
      <c r="AD45" s="24">
        <f t="shared" si="11"/>
        <v>0</v>
      </c>
      <c r="AE45" s="24">
        <f t="shared" si="11"/>
        <v>0</v>
      </c>
      <c r="AF45" s="24">
        <f t="shared" si="11"/>
        <v>0</v>
      </c>
      <c r="AG45" s="24">
        <f t="shared" si="11"/>
        <v>0</v>
      </c>
      <c r="AH45" s="11">
        <f>AB45+AD45+AC45+AE45+AG45+AF45</f>
        <v>2340386</v>
      </c>
    </row>
    <row r="46" spans="2:34" x14ac:dyDescent="0.25">
      <c r="H46" s="48"/>
      <c r="I46" s="48"/>
      <c r="J46" s="48"/>
      <c r="K46" s="48"/>
      <c r="L46" s="48" t="s">
        <v>19</v>
      </c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50">
        <f>SUM(Z22:Z44)</f>
        <v>986670</v>
      </c>
      <c r="AA46" s="32">
        <f>Z45+E45+C45</f>
        <v>635630</v>
      </c>
    </row>
    <row r="47" spans="2:34" x14ac:dyDescent="0.25"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>
        <f>AA45-AA46</f>
        <v>351040</v>
      </c>
      <c r="AB47" s="48"/>
      <c r="AC47" s="48"/>
      <c r="AD47" s="48"/>
      <c r="AE47" s="48"/>
      <c r="AF47" s="48"/>
    </row>
    <row r="48" spans="2:34" x14ac:dyDescent="0.25"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</row>
    <row r="49" spans="8:32" x14ac:dyDescent="0.25"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</row>
    <row r="50" spans="8:32" x14ac:dyDescent="0.25"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</row>
    <row r="51" spans="8:32" x14ac:dyDescent="0.25"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</row>
    <row r="52" spans="8:32" x14ac:dyDescent="0.25"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</row>
    <row r="53" spans="8:32" x14ac:dyDescent="0.25"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</row>
    <row r="54" spans="8:32" x14ac:dyDescent="0.25"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</row>
    <row r="55" spans="8:32" x14ac:dyDescent="0.25"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</row>
    <row r="56" spans="8:32" x14ac:dyDescent="0.25"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</row>
    <row r="57" spans="8:32" x14ac:dyDescent="0.25"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</row>
    <row r="58" spans="8:32" x14ac:dyDescent="0.25"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</row>
    <row r="59" spans="8:32" x14ac:dyDescent="0.25"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</row>
    <row r="60" spans="8:32" x14ac:dyDescent="0.25"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</row>
    <row r="61" spans="8:32" x14ac:dyDescent="0.25"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</row>
    <row r="62" spans="8:32" x14ac:dyDescent="0.25"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</row>
    <row r="63" spans="8:32" x14ac:dyDescent="0.25"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</row>
    <row r="64" spans="8:32" x14ac:dyDescent="0.25"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</row>
    <row r="65" spans="8:32" x14ac:dyDescent="0.25"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</row>
    <row r="66" spans="8:32" x14ac:dyDescent="0.25"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</row>
    <row r="67" spans="8:32" x14ac:dyDescent="0.25"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</row>
    <row r="68" spans="8:32" x14ac:dyDescent="0.25"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</row>
    <row r="69" spans="8:32" x14ac:dyDescent="0.25"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</row>
    <row r="70" spans="8:32" x14ac:dyDescent="0.25"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</row>
    <row r="71" spans="8:32" x14ac:dyDescent="0.25"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</row>
    <row r="72" spans="8:32" x14ac:dyDescent="0.25"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</row>
    <row r="73" spans="8:32" x14ac:dyDescent="0.25"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</row>
    <row r="74" spans="8:32" x14ac:dyDescent="0.25"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</row>
    <row r="75" spans="8:32" x14ac:dyDescent="0.25"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</row>
    <row r="76" spans="8:32" x14ac:dyDescent="0.25"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</row>
    <row r="77" spans="8:32" x14ac:dyDescent="0.25"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</row>
    <row r="78" spans="8:32" x14ac:dyDescent="0.25"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</row>
    <row r="79" spans="8:32" x14ac:dyDescent="0.25"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</row>
    <row r="80" spans="8:32" x14ac:dyDescent="0.25"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</row>
    <row r="81" spans="8:32" x14ac:dyDescent="0.25"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</row>
    <row r="82" spans="8:32" x14ac:dyDescent="0.25"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</row>
    <row r="83" spans="8:32" x14ac:dyDescent="0.25"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</row>
    <row r="84" spans="8:32" x14ac:dyDescent="0.25"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</row>
    <row r="85" spans="8:32" x14ac:dyDescent="0.25"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</row>
    <row r="86" spans="8:32" x14ac:dyDescent="0.25"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</row>
    <row r="87" spans="8:32" x14ac:dyDescent="0.25"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</row>
    <row r="88" spans="8:32" x14ac:dyDescent="0.25"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</row>
    <row r="89" spans="8:32" x14ac:dyDescent="0.25"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</row>
    <row r="90" spans="8:32" x14ac:dyDescent="0.25"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</row>
    <row r="91" spans="8:32" x14ac:dyDescent="0.25"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</row>
    <row r="92" spans="8:32" x14ac:dyDescent="0.25"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</row>
    <row r="93" spans="8:32" x14ac:dyDescent="0.25"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</row>
    <row r="94" spans="8:32" x14ac:dyDescent="0.25"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</row>
    <row r="95" spans="8:32" x14ac:dyDescent="0.25"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</row>
    <row r="96" spans="8:32" x14ac:dyDescent="0.25"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</row>
    <row r="97" spans="8:32" x14ac:dyDescent="0.25"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</row>
    <row r="98" spans="8:32" x14ac:dyDescent="0.25"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</row>
    <row r="99" spans="8:32" x14ac:dyDescent="0.25"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</row>
    <row r="100" spans="8:32" x14ac:dyDescent="0.25"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</row>
    <row r="101" spans="8:32" x14ac:dyDescent="0.25"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</row>
    <row r="102" spans="8:32" x14ac:dyDescent="0.25"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</row>
    <row r="103" spans="8:32" x14ac:dyDescent="0.25"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</row>
    <row r="104" spans="8:32" x14ac:dyDescent="0.25"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</row>
    <row r="105" spans="8:32" x14ac:dyDescent="0.25"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</row>
    <row r="106" spans="8:32" x14ac:dyDescent="0.25"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</row>
    <row r="107" spans="8:32" x14ac:dyDescent="0.25"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</row>
    <row r="108" spans="8:32" x14ac:dyDescent="0.25"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</row>
    <row r="109" spans="8:32" x14ac:dyDescent="0.25"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</row>
    <row r="110" spans="8:32" x14ac:dyDescent="0.25"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</row>
    <row r="111" spans="8:32" x14ac:dyDescent="0.25"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</row>
    <row r="112" spans="8:32" x14ac:dyDescent="0.25"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</row>
    <row r="113" spans="8:32" x14ac:dyDescent="0.25"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</row>
    <row r="114" spans="8:32" x14ac:dyDescent="0.25"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</row>
    <row r="115" spans="8:32" x14ac:dyDescent="0.25"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</row>
    <row r="116" spans="8:32" x14ac:dyDescent="0.25"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</row>
    <row r="117" spans="8:32" x14ac:dyDescent="0.25"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</row>
    <row r="118" spans="8:32" x14ac:dyDescent="0.25"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</row>
    <row r="119" spans="8:32" x14ac:dyDescent="0.25"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</row>
    <row r="120" spans="8:32" x14ac:dyDescent="0.25"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</row>
    <row r="121" spans="8:32" x14ac:dyDescent="0.25"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</row>
    <row r="122" spans="8:32" x14ac:dyDescent="0.25"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</row>
    <row r="123" spans="8:32" x14ac:dyDescent="0.25"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</row>
    <row r="124" spans="8:32" x14ac:dyDescent="0.25"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</row>
    <row r="125" spans="8:32" x14ac:dyDescent="0.25"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</row>
    <row r="126" spans="8:32" x14ac:dyDescent="0.25"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</row>
    <row r="127" spans="8:32" x14ac:dyDescent="0.25"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</row>
    <row r="128" spans="8:32" x14ac:dyDescent="0.25"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</row>
    <row r="129" spans="8:32" x14ac:dyDescent="0.25"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</row>
    <row r="130" spans="8:32" x14ac:dyDescent="0.25"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</row>
    <row r="131" spans="8:32" x14ac:dyDescent="0.25"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</row>
    <row r="132" spans="8:32" x14ac:dyDescent="0.25"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</row>
    <row r="133" spans="8:32" x14ac:dyDescent="0.25"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</row>
    <row r="134" spans="8:32" x14ac:dyDescent="0.25"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</row>
    <row r="135" spans="8:32" x14ac:dyDescent="0.25"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</row>
    <row r="136" spans="8:32" x14ac:dyDescent="0.25"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</row>
    <row r="137" spans="8:32" x14ac:dyDescent="0.25"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</row>
    <row r="138" spans="8:32" x14ac:dyDescent="0.25"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</row>
    <row r="139" spans="8:32" x14ac:dyDescent="0.25"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</row>
    <row r="140" spans="8:32" x14ac:dyDescent="0.25"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</row>
    <row r="141" spans="8:32" x14ac:dyDescent="0.25"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</row>
    <row r="142" spans="8:32" x14ac:dyDescent="0.25"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</row>
    <row r="143" spans="8:32" x14ac:dyDescent="0.25"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</row>
    <row r="144" spans="8:32" x14ac:dyDescent="0.25"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</row>
    <row r="145" spans="8:32" x14ac:dyDescent="0.25"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</row>
    <row r="146" spans="8:32" x14ac:dyDescent="0.25"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</row>
    <row r="147" spans="8:32" x14ac:dyDescent="0.25"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</row>
    <row r="148" spans="8:32" x14ac:dyDescent="0.25"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</row>
    <row r="149" spans="8:32" x14ac:dyDescent="0.25"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</row>
    <row r="150" spans="8:32" x14ac:dyDescent="0.25"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</row>
  </sheetData>
  <mergeCells count="3">
    <mergeCell ref="I2:I3"/>
    <mergeCell ref="K2:K3"/>
    <mergeCell ref="X2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OA Rudozem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2024-02-06T09:33:01Z</cp:lastPrinted>
  <dcterms:created xsi:type="dcterms:W3CDTF">2011-10-11T13:37:59Z</dcterms:created>
  <dcterms:modified xsi:type="dcterms:W3CDTF">2025-04-23T08:04:57Z</dcterms:modified>
</cp:coreProperties>
</file>